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-01 - Most km 9,426" sheetId="2" r:id="rId2"/>
    <sheet name="SO1-0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'SO1-01 - Most km 9,426'!$C$128:$K$390</definedName>
    <definedName name="_xlnm.Print_Area" localSheetId="1">'SO1-01 - Most km 9,426'!$C$4:$J$76,'SO1-01 - Most km 9,426'!$C$82:$J$110,'SO1-01 - Most km 9,426'!$C$116:$J$390</definedName>
    <definedName name="_xlnm.Print_Titles" localSheetId="1">'SO1-01 - Most km 9,426'!$128:$128</definedName>
    <definedName name="_xlnm._FilterDatabase" localSheetId="2" hidden="1">'SO1-02 - VRN'!$C$121:$K$142</definedName>
    <definedName name="_xlnm.Print_Area" localSheetId="2">'SO1-02 - VRN'!$C$4:$J$76,'SO1-02 - VRN'!$C$82:$J$103,'SO1-02 - VRN'!$C$109:$J$142</definedName>
    <definedName name="_xlnm.Print_Titles" localSheetId="2">'SO1-02 - VRN'!$121:$121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2"/>
  <c r="BH142"/>
  <c r="BG142"/>
  <c r="BF142"/>
  <c r="T142"/>
  <c r="R142"/>
  <c r="P142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2" r="J37"/>
  <c r="J36"/>
  <c i="1" r="AY95"/>
  <c i="2" r="J35"/>
  <c i="1" r="AX95"/>
  <c i="2" r="BI388"/>
  <c r="BH388"/>
  <c r="BG388"/>
  <c r="BF388"/>
  <c r="T388"/>
  <c r="R388"/>
  <c r="P388"/>
  <c r="BI383"/>
  <c r="BH383"/>
  <c r="BG383"/>
  <c r="BF383"/>
  <c r="T383"/>
  <c r="R383"/>
  <c r="P383"/>
  <c r="BI378"/>
  <c r="BH378"/>
  <c r="BG378"/>
  <c r="BF378"/>
  <c r="T378"/>
  <c r="T377"/>
  <c r="R378"/>
  <c r="R377"/>
  <c r="P378"/>
  <c r="P377"/>
  <c r="BI373"/>
  <c r="BH373"/>
  <c r="BG373"/>
  <c r="BF373"/>
  <c r="T373"/>
  <c r="T372"/>
  <c r="R373"/>
  <c r="R372"/>
  <c r="P373"/>
  <c r="P372"/>
  <c r="BI371"/>
  <c r="BH371"/>
  <c r="BG371"/>
  <c r="BF371"/>
  <c r="T371"/>
  <c r="R371"/>
  <c r="P371"/>
  <c r="BI368"/>
  <c r="BH368"/>
  <c r="BG368"/>
  <c r="BF368"/>
  <c r="T368"/>
  <c r="R368"/>
  <c r="P368"/>
  <c r="BI364"/>
  <c r="BH364"/>
  <c r="BG364"/>
  <c r="BF364"/>
  <c r="T364"/>
  <c r="R364"/>
  <c r="P364"/>
  <c r="BI361"/>
  <c r="BH361"/>
  <c r="BG361"/>
  <c r="BF361"/>
  <c r="T361"/>
  <c r="R361"/>
  <c r="P361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T346"/>
  <c r="R347"/>
  <c r="R346"/>
  <c r="P347"/>
  <c r="P346"/>
  <c r="BI343"/>
  <c r="BH343"/>
  <c r="BG343"/>
  <c r="BF343"/>
  <c r="T343"/>
  <c r="R343"/>
  <c r="P343"/>
  <c r="BI340"/>
  <c r="BH340"/>
  <c r="BG340"/>
  <c r="BF340"/>
  <c r="T340"/>
  <c r="R340"/>
  <c r="P340"/>
  <c r="BI337"/>
  <c r="BH337"/>
  <c r="BG337"/>
  <c r="BF337"/>
  <c r="T337"/>
  <c r="R337"/>
  <c r="P337"/>
  <c r="BI336"/>
  <c r="BH336"/>
  <c r="BG336"/>
  <c r="BF336"/>
  <c r="T336"/>
  <c r="R336"/>
  <c r="P336"/>
  <c r="BI333"/>
  <c r="BH333"/>
  <c r="BG333"/>
  <c r="BF333"/>
  <c r="T333"/>
  <c r="R333"/>
  <c r="P333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1"/>
  <c r="BH321"/>
  <c r="BG321"/>
  <c r="BF321"/>
  <c r="T321"/>
  <c r="R321"/>
  <c r="P321"/>
  <c r="BI317"/>
  <c r="BH317"/>
  <c r="BG317"/>
  <c r="BF317"/>
  <c r="T317"/>
  <c r="R317"/>
  <c r="P317"/>
  <c r="BI314"/>
  <c r="BH314"/>
  <c r="BG314"/>
  <c r="BF314"/>
  <c r="T314"/>
  <c r="R314"/>
  <c r="P314"/>
  <c r="BI310"/>
  <c r="BH310"/>
  <c r="BG310"/>
  <c r="BF310"/>
  <c r="T310"/>
  <c r="R310"/>
  <c r="P310"/>
  <c r="BI304"/>
  <c r="BH304"/>
  <c r="BG304"/>
  <c r="BF304"/>
  <c r="T304"/>
  <c r="R304"/>
  <c r="P304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87"/>
  <c r="BH287"/>
  <c r="BG287"/>
  <c r="BF287"/>
  <c r="T287"/>
  <c r="R287"/>
  <c r="P287"/>
  <c r="BI280"/>
  <c r="BH280"/>
  <c r="BG280"/>
  <c r="BF280"/>
  <c r="T280"/>
  <c r="R280"/>
  <c r="P280"/>
  <c r="BI273"/>
  <c r="BH273"/>
  <c r="BG273"/>
  <c r="BF273"/>
  <c r="T273"/>
  <c r="R273"/>
  <c r="P273"/>
  <c r="BI265"/>
  <c r="BH265"/>
  <c r="BG265"/>
  <c r="BF265"/>
  <c r="T265"/>
  <c r="R265"/>
  <c r="P265"/>
  <c r="BI258"/>
  <c r="BH258"/>
  <c r="BG258"/>
  <c r="BF258"/>
  <c r="T258"/>
  <c r="R258"/>
  <c r="P258"/>
  <c r="BI253"/>
  <c r="BH253"/>
  <c r="BG253"/>
  <c r="BF253"/>
  <c r="T253"/>
  <c r="T237"/>
  <c r="R253"/>
  <c r="R237"/>
  <c r="P253"/>
  <c r="P237"/>
  <c r="BI238"/>
  <c r="BH238"/>
  <c r="BG238"/>
  <c r="BF238"/>
  <c r="T238"/>
  <c r="R238"/>
  <c r="P238"/>
  <c r="BI233"/>
  <c r="BH233"/>
  <c r="BG233"/>
  <c r="BF233"/>
  <c r="T233"/>
  <c r="R233"/>
  <c r="P233"/>
  <c r="BI229"/>
  <c r="BH229"/>
  <c r="BG229"/>
  <c r="BF229"/>
  <c r="T229"/>
  <c r="R229"/>
  <c r="P229"/>
  <c r="BI224"/>
  <c r="BH224"/>
  <c r="BG224"/>
  <c r="BF224"/>
  <c r="T224"/>
  <c r="R224"/>
  <c r="P224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5"/>
  <c r="BH195"/>
  <c r="BG195"/>
  <c r="BF195"/>
  <c r="T195"/>
  <c r="R195"/>
  <c r="P195"/>
  <c r="BI191"/>
  <c r="BH191"/>
  <c r="BG191"/>
  <c r="BF191"/>
  <c r="T191"/>
  <c r="R191"/>
  <c r="P191"/>
  <c r="BI183"/>
  <c r="BH183"/>
  <c r="BG183"/>
  <c r="BF183"/>
  <c r="T183"/>
  <c r="R183"/>
  <c r="P183"/>
  <c r="BI175"/>
  <c r="BH175"/>
  <c r="BG175"/>
  <c r="BF175"/>
  <c r="T175"/>
  <c r="R175"/>
  <c r="P175"/>
  <c r="BI171"/>
  <c r="BH171"/>
  <c r="BG171"/>
  <c r="BF171"/>
  <c r="T171"/>
  <c r="R171"/>
  <c r="P171"/>
  <c r="BI166"/>
  <c r="BH166"/>
  <c r="BG166"/>
  <c r="BF166"/>
  <c r="T166"/>
  <c r="R166"/>
  <c r="P166"/>
  <c r="BI165"/>
  <c r="BH165"/>
  <c r="BG165"/>
  <c r="BF165"/>
  <c r="T165"/>
  <c r="R165"/>
  <c r="P165"/>
  <c r="BI161"/>
  <c r="BH161"/>
  <c r="BG161"/>
  <c r="BF161"/>
  <c r="T161"/>
  <c r="R161"/>
  <c r="P161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92"/>
  <c r="J17"/>
  <c r="J12"/>
  <c r="J123"/>
  <c r="E7"/>
  <c r="E85"/>
  <c i="1" r="L90"/>
  <c r="AM90"/>
  <c r="AM89"/>
  <c r="L89"/>
  <c r="AM87"/>
  <c r="L87"/>
  <c r="L85"/>
  <c r="L84"/>
  <c i="2" r="J347"/>
  <c r="BK191"/>
  <c r="J140"/>
  <c r="J317"/>
  <c r="BK371"/>
  <c r="BK265"/>
  <c r="J146"/>
  <c r="J171"/>
  <c r="BK229"/>
  <c r="J214"/>
  <c i="3" r="BK142"/>
  <c r="J128"/>
  <c i="2" r="J132"/>
  <c r="J161"/>
  <c r="BK317"/>
  <c r="J136"/>
  <c r="J143"/>
  <c r="J195"/>
  <c r="BK373"/>
  <c r="J336"/>
  <c i="3" r="J133"/>
  <c r="BK130"/>
  <c r="J135"/>
  <c i="2" r="J361"/>
  <c r="BK287"/>
  <c r="J294"/>
  <c r="J328"/>
  <c r="BK136"/>
  <c r="J233"/>
  <c r="J314"/>
  <c r="J388"/>
  <c r="BK358"/>
  <c r="BK171"/>
  <c i="3" r="BK126"/>
  <c i="2" r="J368"/>
  <c r="BK325"/>
  <c r="J220"/>
  <c r="J332"/>
  <c r="BK321"/>
  <c r="J165"/>
  <c r="BK202"/>
  <c r="BK253"/>
  <c r="J224"/>
  <c r="BK220"/>
  <c r="J383"/>
  <c r="BK238"/>
  <c r="BK217"/>
  <c r="J191"/>
  <c r="J358"/>
  <c r="J300"/>
  <c r="BK143"/>
  <c r="BK347"/>
  <c r="BK206"/>
  <c r="J340"/>
  <c r="BK166"/>
  <c r="BK280"/>
  <c r="BK258"/>
  <c r="BK161"/>
  <c r="J343"/>
  <c r="J183"/>
  <c r="J206"/>
  <c r="BK354"/>
  <c r="J258"/>
  <c r="BK350"/>
  <c r="J304"/>
  <c r="J310"/>
  <c r="J210"/>
  <c r="BK224"/>
  <c r="BK343"/>
  <c r="J202"/>
  <c i="3" r="J126"/>
  <c r="J141"/>
  <c i="2" r="BK364"/>
  <c r="BK333"/>
  <c r="BK183"/>
  <c r="J364"/>
  <c r="J175"/>
  <c r="BK328"/>
  <c i="1" r="AS94"/>
  <c i="2" r="J273"/>
  <c r="BK137"/>
  <c r="J321"/>
  <c i="3" r="BK135"/>
  <c r="J142"/>
  <c r="BK125"/>
  <c i="2" r="BK340"/>
  <c r="BK154"/>
  <c r="BK146"/>
  <c r="BK140"/>
  <c r="BK314"/>
  <c r="BK310"/>
  <c r="J238"/>
  <c r="BK165"/>
  <c r="J354"/>
  <c r="J166"/>
  <c i="3" r="J129"/>
  <c r="J125"/>
  <c i="2" r="J378"/>
  <c r="J333"/>
  <c r="BK304"/>
  <c r="J371"/>
  <c r="BK150"/>
  <c r="J325"/>
  <c r="J150"/>
  <c r="BK294"/>
  <c r="J253"/>
  <c r="J350"/>
  <c i="3" r="BK133"/>
  <c r="J132"/>
  <c i="2" r="BK388"/>
  <c r="BK332"/>
  <c r="BK132"/>
  <c r="J137"/>
  <c r="BK214"/>
  <c r="BK336"/>
  <c r="J280"/>
  <c r="BK210"/>
  <c r="BK223"/>
  <c r="J154"/>
  <c r="BK383"/>
  <c r="J337"/>
  <c i="3" r="BK141"/>
  <c r="BK128"/>
  <c i="2" r="BK361"/>
  <c r="J297"/>
  <c r="BK175"/>
  <c r="BK233"/>
  <c r="J287"/>
  <c i="3" r="BK132"/>
  <c r="BK129"/>
  <c i="2" r="BK337"/>
  <c r="BK195"/>
  <c r="J223"/>
  <c r="J373"/>
  <c r="J229"/>
  <c r="BK378"/>
  <c r="BK297"/>
  <c r="J265"/>
  <c r="BK300"/>
  <c r="BK273"/>
  <c r="BK368"/>
  <c r="J217"/>
  <c i="3" r="J130"/>
  <c i="2" l="1" r="BK170"/>
  <c r="J170"/>
  <c r="J100"/>
  <c r="T131"/>
  <c r="T331"/>
  <c r="R131"/>
  <c r="BK331"/>
  <c r="J331"/>
  <c r="J103"/>
  <c r="BK257"/>
  <c r="J257"/>
  <c r="J102"/>
  <c r="P131"/>
  <c r="P331"/>
  <c r="P382"/>
  <c r="R257"/>
  <c r="BK153"/>
  <c r="J153"/>
  <c r="J99"/>
  <c r="R331"/>
  <c r="R382"/>
  <c r="P170"/>
  <c r="R349"/>
  <c r="R348"/>
  <c i="3" r="R124"/>
  <c i="2" r="T257"/>
  <c r="BK382"/>
  <c r="J382"/>
  <c r="J109"/>
  <c i="3" r="P127"/>
  <c r="T124"/>
  <c i="2" r="R170"/>
  <c r="P349"/>
  <c r="P348"/>
  <c r="T382"/>
  <c i="3" r="BK124"/>
  <c r="BK140"/>
  <c r="J140"/>
  <c r="J102"/>
  <c i="2" r="P257"/>
  <c i="3" r="R127"/>
  <c i="2" r="P153"/>
  <c r="T153"/>
  <c r="T349"/>
  <c r="T348"/>
  <c i="3" r="BK127"/>
  <c r="J127"/>
  <c r="J99"/>
  <c r="BK131"/>
  <c r="J131"/>
  <c r="J100"/>
  <c r="T131"/>
  <c r="P140"/>
  <c i="2" r="T170"/>
  <c r="BK349"/>
  <c r="BK348"/>
  <c r="J348"/>
  <c r="J105"/>
  <c i="3" r="T127"/>
  <c r="R131"/>
  <c r="R140"/>
  <c i="2" r="BK131"/>
  <c r="BK130"/>
  <c r="J130"/>
  <c r="J97"/>
  <c r="R153"/>
  <c i="3" r="P124"/>
  <c r="P123"/>
  <c r="P122"/>
  <c i="1" r="AU96"/>
  <c i="3" r="P131"/>
  <c r="T140"/>
  <c i="2" r="BK237"/>
  <c r="J237"/>
  <c r="J101"/>
  <c r="BK346"/>
  <c r="J346"/>
  <c r="J104"/>
  <c r="BK377"/>
  <c r="J377"/>
  <c r="J108"/>
  <c i="3" r="BK134"/>
  <c r="J134"/>
  <c r="J101"/>
  <c i="2" r="BK372"/>
  <c r="J372"/>
  <c r="J107"/>
  <c i="3" r="BE129"/>
  <c r="J89"/>
  <c r="E85"/>
  <c r="BE130"/>
  <c r="BE125"/>
  <c r="F92"/>
  <c r="BE133"/>
  <c r="BE126"/>
  <c r="BE142"/>
  <c r="BE132"/>
  <c i="2" r="J131"/>
  <c r="J98"/>
  <c i="3" r="BE135"/>
  <c r="BE141"/>
  <c r="BE128"/>
  <c i="2" r="J89"/>
  <c r="BE146"/>
  <c r="BE206"/>
  <c r="BE220"/>
  <c r="BE238"/>
  <c r="BE317"/>
  <c r="BE332"/>
  <c r="BE340"/>
  <c r="BE347"/>
  <c r="BE361"/>
  <c r="BE364"/>
  <c r="BE165"/>
  <c r="BE154"/>
  <c r="BE166"/>
  <c r="BE233"/>
  <c r="BE297"/>
  <c r="BE171"/>
  <c r="BE214"/>
  <c r="BE388"/>
  <c r="F126"/>
  <c r="BE132"/>
  <c r="BE210"/>
  <c r="BE217"/>
  <c r="BE304"/>
  <c r="BE137"/>
  <c r="BE143"/>
  <c r="BE294"/>
  <c r="BE183"/>
  <c r="BE314"/>
  <c r="BE140"/>
  <c r="BE229"/>
  <c r="BE273"/>
  <c r="BE287"/>
  <c r="BE265"/>
  <c r="BE300"/>
  <c r="BE310"/>
  <c r="BE337"/>
  <c r="BE343"/>
  <c r="BE354"/>
  <c r="BE368"/>
  <c r="BE150"/>
  <c r="BE175"/>
  <c r="BE191"/>
  <c r="BE224"/>
  <c r="E119"/>
  <c r="BE195"/>
  <c r="BE202"/>
  <c r="BE258"/>
  <c r="BE321"/>
  <c r="BE336"/>
  <c r="BE358"/>
  <c r="BE136"/>
  <c r="BE223"/>
  <c r="BE280"/>
  <c r="BE161"/>
  <c r="BE253"/>
  <c r="BE325"/>
  <c r="BE328"/>
  <c r="BE333"/>
  <c r="BE350"/>
  <c r="BE371"/>
  <c r="BE373"/>
  <c r="BE378"/>
  <c r="BE383"/>
  <c r="F36"/>
  <c i="1" r="BC95"/>
  <c i="3" r="F35"/>
  <c i="1" r="BB96"/>
  <c i="2" r="F35"/>
  <c i="1" r="BB95"/>
  <c i="2" r="F34"/>
  <c i="1" r="BA95"/>
  <c i="3" r="F36"/>
  <c i="1" r="BC96"/>
  <c i="3" r="F34"/>
  <c i="1" r="BA96"/>
  <c i="2" r="J34"/>
  <c i="1" r="AW95"/>
  <c i="2" r="F37"/>
  <c i="1" r="BD95"/>
  <c i="3" r="J34"/>
  <c i="1" r="AW96"/>
  <c i="3" r="F37"/>
  <c i="1" r="BD96"/>
  <c i="2" l="1" r="BK129"/>
  <c r="J129"/>
  <c r="J96"/>
  <c i="3" r="T123"/>
  <c r="T122"/>
  <c i="2" r="P130"/>
  <c r="P129"/>
  <c i="1" r="AU95"/>
  <c i="3" r="R123"/>
  <c r="R122"/>
  <c r="BK123"/>
  <c r="BK122"/>
  <c r="J122"/>
  <c r="J96"/>
  <c i="2" r="T130"/>
  <c r="T129"/>
  <c r="R130"/>
  <c r="R129"/>
  <c r="J349"/>
  <c r="J106"/>
  <c i="3" r="J124"/>
  <c r="J98"/>
  <c i="1" r="AU94"/>
  <c i="2" r="F33"/>
  <c i="1" r="AZ95"/>
  <c i="2" r="J33"/>
  <c i="1" r="AV95"/>
  <c r="AT95"/>
  <c r="BB94"/>
  <c r="AX94"/>
  <c i="3" r="F33"/>
  <c i="1" r="AZ96"/>
  <c r="BD94"/>
  <c r="W33"/>
  <c r="BC94"/>
  <c r="AY94"/>
  <c r="BA94"/>
  <c r="W30"/>
  <c i="3" r="J33"/>
  <c i="1" r="AV96"/>
  <c r="AT96"/>
  <c i="3" l="1" r="J123"/>
  <c r="J97"/>
  <c r="J30"/>
  <c i="1" r="AG96"/>
  <c i="2" r="J30"/>
  <c i="1" r="AG95"/>
  <c r="AZ94"/>
  <c r="W29"/>
  <c r="W32"/>
  <c r="AW94"/>
  <c r="AK30"/>
  <c r="W31"/>
  <c i="3" l="1" r="J39"/>
  <c i="2" r="J39"/>
  <c i="1" r="AN95"/>
  <c r="AN96"/>
  <c r="AV94"/>
  <c r="AK29"/>
  <c r="AG94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<sst xmlns="http://schemas.openxmlformats.org/spreadsheetml/2006/main">
  <si>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</si>
  <si>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</si>
  <si>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</si>
  <si>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</si>
  <si>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</si>
  <si>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{511d5db8-c225-4b29-8d01-e415d1e2cfb5}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</si>
  <si>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</si>
  <si>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</si>
  <si>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</si>
  <si>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</si>
  <si>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</si>
  <si>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</si>
  <si>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</si>
  <si>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</si>
  <si>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VZ65423073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</si>
  <si>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</si>
  <si>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</si>
  <si>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9,426 v úseku Ejpovice - Radnice</t>
  </si>
  <si>
    <t>KSO:</t>
  </si>
  <si>
    <t>CC-CZ:</t>
  </si>
  <si>
    <t>Místo:</t>
  </si>
  <si>
    <t xml:space="preserve"> </t>
  </si>
  <si>
    <t>Datum:</t>
  </si>
  <si>
    <t>7. 9. 2023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</si>
  <si>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</si>
  <si>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</si>
  <si>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</si>
  <si>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</si>
  <si>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</si>
  <si>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</si>
  <si>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</si>
  <si>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</si>
  <si>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</si>
  <si>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</si>
  <si>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</si>
  <si>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</si>
  <si>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</si>
  <si>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</si>
  <si>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</si>
  <si>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</si>
  <si>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</si>
  <si>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</si>
  <si>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</si>
  <si>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</si>
  <si>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</si>
  <si>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</si>
  <si>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</si>
  <si>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</si>
  <si>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</si>
  <si>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</si>
  <si>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</si>
  <si>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</si>
  <si>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</si>
  <si>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</si>
  <si>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</si>
  <si>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</si>
  <si>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</si>
  <si>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</si>
  <si>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</si>
  <si>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</si>
  <si>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</si>
  <si>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</si>
  <si>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</si>
  <si>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</si>
  <si>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</si>
  <si>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</si>
  <si>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</si>
  <si>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</si>
  <si>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</si>
  <si>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</si>
  <si>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</si>
  <si>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</si>
  <si>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</si>
  <si>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</si>
  <si>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</si>
  <si>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</si>
  <si>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</si>
  <si>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</si>
  <si>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</si>
  <si>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</si>
  <si>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</si>
  <si>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SO1-01</t>
  </si>
  <si>
    <t>Most km 9,426</t>
  </si>
  <si>
    <t>STA</t>
  </si>
  <si>
    <t>1</t>
  </si>
  <si>
    <t>{3ff4fa07-90c3-49e5-bb38-fc38ff5b5733}</t>
  </si>
  <si>
    <t>2</t>
  </si>
  <si>
    <t>SO1-02</t>
  </si>
  <si>
    <t>VRN</t>
  </si>
  <si>
    <t>{65241623-3092-463b-9d30-3c95885d7be1}</t>
  </si>
  <si>
    <t>KRYCÍ LIST SOUPISU PRACÍ</t>
  </si>
  <si>
    <t>Objekt:</t>
  </si>
  <si>
    <t>SO1-01 - Most km 9,426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</si>
  <si>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</si>
  <si>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</si>
  <si>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</si>
  <si>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</si>
  <si>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</si>
  <si>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</si>
  <si>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</si>
  <si>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</si>
  <si>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</si>
  <si>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</si>
  <si>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</si>
  <si>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</si>
  <si>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</si>
  <si>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</si>
  <si>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</si>
  <si>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</si>
  <si>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</si>
  <si>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</si>
  <si>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</si>
  <si>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</si>
  <si>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</si>
  <si>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</si>
  <si>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</si>
  <si>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</si>
  <si>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</si>
  <si>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</si>
  <si>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</si>
  <si>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</si>
  <si>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</si>
  <si>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</si>
  <si>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</si>
  <si>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</si>
  <si>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</si>
  <si>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</si>
  <si>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</si>
  <si>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</si>
  <si>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122252611</t>
  </si>
  <si>
    <t>Odkopávky a prokopávky zapažené pro spodní stavbu železnic v hornině třídy těžitelnosti I skupiny 3 objem do 100 m3 strojně</t>
  </si>
  <si>
    <t>m3</t>
  </si>
  <si>
    <t>4</t>
  </si>
  <si>
    <t>-430024275</t>
  </si>
  <si>
    <t>VV</t>
  </si>
  <si>
    <t xml:space="preserve">odkop za opěrou </t>
  </si>
  <si>
    <t>1,3*10</t>
  </si>
  <si>
    <t>Součet</t>
  </si>
  <si>
    <t>122252618</t>
  </si>
  <si>
    <t>Příplatek k odkopávkám zapaženým pro spodní stavbu železnic v hornině třídy těžitelnosti I skupiny 3 za ztížení při rekonstrukci</t>
  </si>
  <si>
    <t>-188839890</t>
  </si>
  <si>
    <t>3</t>
  </si>
  <si>
    <t>162751117</t>
  </si>
  <si>
    <t>Vodorovné přemístění přes 9 000 do 10000 m výkopku/sypaniny z horniny třídy těžitelnosti I skupiny 1 až 3</t>
  </si>
  <si>
    <t>-265767497</t>
  </si>
  <si>
    <t>13</t>
  </si>
  <si>
    <t>162751119</t>
  </si>
  <si>
    <t>Příplatek k vodorovnému přemístění výkopku/sypaniny z horniny třídy těžitelnosti I skupiny 1 až 3 ZKD 1000 m přes 10000 m</t>
  </si>
  <si>
    <t>1739761878</t>
  </si>
  <si>
    <t>13*8</t>
  </si>
  <si>
    <t>5</t>
  </si>
  <si>
    <t>171201231</t>
  </si>
  <si>
    <t>Poplatek za uložení zeminy a kamení na recyklační skládce (skládkovné) kód odpadu 17 05 04</t>
  </si>
  <si>
    <t>t</t>
  </si>
  <si>
    <t>-575241658</t>
  </si>
  <si>
    <t>13,2*2</t>
  </si>
  <si>
    <t>6</t>
  </si>
  <si>
    <t>174111311</t>
  </si>
  <si>
    <t>Zásyp sypaninou se zhutněním přes 3 m3 pro spodní stavbu železnic</t>
  </si>
  <si>
    <t>1166589496</t>
  </si>
  <si>
    <t>7</t>
  </si>
  <si>
    <t>M</t>
  </si>
  <si>
    <t>58331200</t>
  </si>
  <si>
    <t>štěrkopísek netříděný</t>
  </si>
  <si>
    <t>8</t>
  </si>
  <si>
    <t>1697827602</t>
  </si>
  <si>
    <t>13*1,9</t>
  </si>
  <si>
    <t>Svislé a kompletní konstrukce</t>
  </si>
  <si>
    <t>334323118</t>
  </si>
  <si>
    <t>Mostní opěry a úložné prahy ze ŽB C 30/37</t>
  </si>
  <si>
    <t>-723309887</t>
  </si>
  <si>
    <t>dle přílohy 4</t>
  </si>
  <si>
    <t xml:space="preserve">uložný práh směr Ejpovice </t>
  </si>
  <si>
    <t>5,3</t>
  </si>
  <si>
    <t xml:space="preserve">uložný práh směr Chrást </t>
  </si>
  <si>
    <t>9</t>
  </si>
  <si>
    <t>334351112</t>
  </si>
  <si>
    <t>Bednění systémové mostních opěr a úložných prahů z překližek pro ŽB - zřízení</t>
  </si>
  <si>
    <t>m2</t>
  </si>
  <si>
    <t>-867656370</t>
  </si>
  <si>
    <t>"úložné prahy</t>
  </si>
  <si>
    <t>(0,6+0,229+0,117+0,343+0,117+0,229)*11,9*2</t>
  </si>
  <si>
    <t>10</t>
  </si>
  <si>
    <t>334351211</t>
  </si>
  <si>
    <t>Bednění systémové mostních opěr a úložných prahů z překližek - odstranění</t>
  </si>
  <si>
    <t>-35231405</t>
  </si>
  <si>
    <t>11</t>
  </si>
  <si>
    <t>334361266</t>
  </si>
  <si>
    <t>Výztuž úložných prahů ložisek z betonářské oceli 10 505</t>
  </si>
  <si>
    <t>-104993191</t>
  </si>
  <si>
    <t>dle přílohy č. 4</t>
  </si>
  <si>
    <t>1659/1000</t>
  </si>
  <si>
    <t>Vodorovné konstrukce</t>
  </si>
  <si>
    <t>12</t>
  </si>
  <si>
    <t>421321128</t>
  </si>
  <si>
    <t>Mostní nosné konstrukce deskové ze ŽB C 30/37</t>
  </si>
  <si>
    <t>1941455033</t>
  </si>
  <si>
    <t xml:space="preserve">nová NK </t>
  </si>
  <si>
    <t>37,1</t>
  </si>
  <si>
    <t>421351112</t>
  </si>
  <si>
    <t>Bednění boků přechodové desky konstrukcí mostů - zřízení</t>
  </si>
  <si>
    <t>-1084414566</t>
  </si>
  <si>
    <t>dle řezu A-A</t>
  </si>
  <si>
    <t>3,4*2</t>
  </si>
  <si>
    <t xml:space="preserve">dle řezu C-C </t>
  </si>
  <si>
    <t>5,2*2</t>
  </si>
  <si>
    <t xml:space="preserve">vybednění ozubu </t>
  </si>
  <si>
    <t>1*11,9*4</t>
  </si>
  <si>
    <t>14</t>
  </si>
  <si>
    <t>421351212</t>
  </si>
  <si>
    <t>Bednění boků přechodové desky konstrukcí mostů - odstranění</t>
  </si>
  <si>
    <t>-2084315276</t>
  </si>
  <si>
    <t>421361226</t>
  </si>
  <si>
    <t>Výztuž ŽB deskového mostu z betonářské oceli 10 505</t>
  </si>
  <si>
    <t>1756162661</t>
  </si>
  <si>
    <t>dle přílohy 5.3</t>
  </si>
  <si>
    <t>2840,4/1000</t>
  </si>
  <si>
    <t>16</t>
  </si>
  <si>
    <t>423172111</t>
  </si>
  <si>
    <t>Montáž zabetonovaných ocelových nosníků most o 1 poli rozpětí do 13 m</t>
  </si>
  <si>
    <t>kus</t>
  </si>
  <si>
    <t>2142625917</t>
  </si>
  <si>
    <t>dle přílohy 5.1</t>
  </si>
  <si>
    <t xml:space="preserve">hlavní nosník HE 300B </t>
  </si>
  <si>
    <t>19</t>
  </si>
  <si>
    <t>úložný nosník HE 100B</t>
  </si>
  <si>
    <t>17</t>
  </si>
  <si>
    <t>13010R01</t>
  </si>
  <si>
    <t>ocel profilová jakost S355J2+N průřez HEB 300</t>
  </si>
  <si>
    <t>323366412</t>
  </si>
  <si>
    <t>P</t>
  </si>
  <si>
    <t>Poznámka k položce:_x000d_
Poznámka k položce: Hmotnost: 120,00 kg/m</t>
  </si>
  <si>
    <t>19*7,5*117/1000</t>
  </si>
  <si>
    <t>18</t>
  </si>
  <si>
    <t>13010R02</t>
  </si>
  <si>
    <t>ocel profilová jakost S355J2+N průřez HEB 100</t>
  </si>
  <si>
    <t>342835022</t>
  </si>
  <si>
    <t>Poznámka k položce:_x000d_
Poznámka k položce: Hmotnost: 20,90 kg/m</t>
  </si>
  <si>
    <t>11,6*20,4/1000*2</t>
  </si>
  <si>
    <t>31197009</t>
  </si>
  <si>
    <t>tyč závitová Zn bílý DIN 975 8.8 M20</t>
  </si>
  <si>
    <t>m</t>
  </si>
  <si>
    <t>1418212681</t>
  </si>
  <si>
    <t>dle přílohy č. 5.1</t>
  </si>
  <si>
    <t>52,2</t>
  </si>
  <si>
    <t>20</t>
  </si>
  <si>
    <t>31111009</t>
  </si>
  <si>
    <t>matice přesná šestihranná Pz DIN 934-8 M20</t>
  </si>
  <si>
    <t>100 kus</t>
  </si>
  <si>
    <t>782721407</t>
  </si>
  <si>
    <t>288/100</t>
  </si>
  <si>
    <t>31120009</t>
  </si>
  <si>
    <t>podložka DIN 125-A ZB D 20mm</t>
  </si>
  <si>
    <t>1182163396</t>
  </si>
  <si>
    <t>22</t>
  </si>
  <si>
    <t>423355315</t>
  </si>
  <si>
    <t>Montáž ztraceného bednění - spřažené desky Cetris</t>
  </si>
  <si>
    <t>-1854613272</t>
  </si>
  <si>
    <t>116,28*0,425</t>
  </si>
  <si>
    <t>23</t>
  </si>
  <si>
    <t>59590744</t>
  </si>
  <si>
    <t>deska cementotřísková bez povrchové úpravy tl 26mm</t>
  </si>
  <si>
    <t>1672563087</t>
  </si>
  <si>
    <t>24</t>
  </si>
  <si>
    <t>451475121</t>
  </si>
  <si>
    <t>Podkladní vrstva plastbetonová samonivelační první vrstva tl 10 mm</t>
  </si>
  <si>
    <t>1084484069</t>
  </si>
  <si>
    <t xml:space="preserve">na ozubu </t>
  </si>
  <si>
    <t>0,225*11,9*2</t>
  </si>
  <si>
    <t>0,116*11,9*2*2</t>
  </si>
  <si>
    <t>25</t>
  </si>
  <si>
    <t>451475122</t>
  </si>
  <si>
    <t>Podkladní vrstva plastbetonová samonivelační každá další vrstva tl 10 mm</t>
  </si>
  <si>
    <t>447309893</t>
  </si>
  <si>
    <t>26</t>
  </si>
  <si>
    <t>457311117</t>
  </si>
  <si>
    <t>Vyrovnávací nebo spádový beton C 25/30 včetně úpravy povrchu</t>
  </si>
  <si>
    <t>-455897827</t>
  </si>
  <si>
    <t xml:space="preserve">za opěrou pod izolaci </t>
  </si>
  <si>
    <t>11,9*0,750*0,15</t>
  </si>
  <si>
    <t>Úpravy povrchů, podlahy a osazování výplní</t>
  </si>
  <si>
    <t>27</t>
  </si>
  <si>
    <t>628613234</t>
  </si>
  <si>
    <t>Protikorozní ochrana OK mostu IV. tř.- základní a podkladní epoxidový, vrchní PU nátěr s metalizací</t>
  </si>
  <si>
    <t>1783573013</t>
  </si>
  <si>
    <t>TYP B</t>
  </si>
  <si>
    <t>108,9</t>
  </si>
  <si>
    <t>Mezisoučet</t>
  </si>
  <si>
    <t xml:space="preserve">Panel A </t>
  </si>
  <si>
    <t>(3,96+0,76)*0,176*3</t>
  </si>
  <si>
    <t>3,78*0,025*2*3</t>
  </si>
  <si>
    <t>0,71*0,025*2*3</t>
  </si>
  <si>
    <t>Panel B</t>
  </si>
  <si>
    <t>(3,96+1,46)*0,176*3</t>
  </si>
  <si>
    <t>1,41*0,025*2*3</t>
  </si>
  <si>
    <t>28</t>
  </si>
  <si>
    <t>15625101</t>
  </si>
  <si>
    <t>drát metalizační Zn D 3mm</t>
  </si>
  <si>
    <t>kg</t>
  </si>
  <si>
    <t>1512705495</t>
  </si>
  <si>
    <t>materiál metalizace</t>
  </si>
  <si>
    <t>115,707*1,517</t>
  </si>
  <si>
    <t>Ostatní konstrukce a práce-bourání</t>
  </si>
  <si>
    <t>29</t>
  </si>
  <si>
    <t>925942315</t>
  </si>
  <si>
    <t>Výroba ochranných sítí v kovovém rámu upevněných k zábradlí mostu</t>
  </si>
  <si>
    <t>1005988542</t>
  </si>
  <si>
    <t xml:space="preserve">včetně spojovacího materiálu </t>
  </si>
  <si>
    <t>Panel A</t>
  </si>
  <si>
    <t>6*0,42</t>
  </si>
  <si>
    <t>6*0,770</t>
  </si>
  <si>
    <t>30</t>
  </si>
  <si>
    <t>15945235</t>
  </si>
  <si>
    <t>plech děrovaný tahokov oko 42/12,5/2,5 tl 1,5mm tabule</t>
  </si>
  <si>
    <t>829696834</t>
  </si>
  <si>
    <t>Poznámka k položce:_x000d_
hmotnost: 4,5 kg/m2</t>
  </si>
  <si>
    <t>přesná specifikace dle PD</t>
  </si>
  <si>
    <t>2,82/1000*3</t>
  </si>
  <si>
    <t>5,57/1000*3</t>
  </si>
  <si>
    <t>31</t>
  </si>
  <si>
    <t>13010418</t>
  </si>
  <si>
    <t>úhelník ocelový rovnostranný jakost S235JR (11 375) 45x45x5mm</t>
  </si>
  <si>
    <t>982016620</t>
  </si>
  <si>
    <t>Poznámka k položce:_x000d_
Hmotnost: 3,38 kg/m</t>
  </si>
  <si>
    <t>(13,38+2,57)/1000*3</t>
  </si>
  <si>
    <t>(13,38+4,93)/1000*3</t>
  </si>
  <si>
    <t>32</t>
  </si>
  <si>
    <t>13611218</t>
  </si>
  <si>
    <t>plech ocelový hladký jakost S235JR tl 5mm tabule</t>
  </si>
  <si>
    <t>1359603778</t>
  </si>
  <si>
    <t>Poznámka k položce:_x000d_
Hmotnost 39,25 kg/m2</t>
  </si>
  <si>
    <t>(3,71+0,71)/1000*3</t>
  </si>
  <si>
    <t>(3,71+1,38)/1000*3</t>
  </si>
  <si>
    <t>33</t>
  </si>
  <si>
    <t>925942325</t>
  </si>
  <si>
    <t>Montáž ochranných sítí v kovovém rámu upevněných k zábradlí mostu</t>
  </si>
  <si>
    <t>-1403001290</t>
  </si>
  <si>
    <t>34</t>
  </si>
  <si>
    <t>931994103</t>
  </si>
  <si>
    <t>Těsnění dilatační spáry betonové konstrukce ukončujícím těsnicím pásem</t>
  </si>
  <si>
    <t>-1002934155</t>
  </si>
  <si>
    <t>11,9*2</t>
  </si>
  <si>
    <t>35</t>
  </si>
  <si>
    <t>931994142</t>
  </si>
  <si>
    <t>Těsnění dilatační spáry betonové konstrukce polyuretanovým tmelem do pl 4,0 cm2</t>
  </si>
  <si>
    <t>-177264954</t>
  </si>
  <si>
    <t>11,9*4</t>
  </si>
  <si>
    <t>36</t>
  </si>
  <si>
    <t>963021112</t>
  </si>
  <si>
    <t>Bourání mostní nosné konstrukce z kamene</t>
  </si>
  <si>
    <t>-522066299</t>
  </si>
  <si>
    <t xml:space="preserve">opěry </t>
  </si>
  <si>
    <t>0,6*0,6*11,9*2</t>
  </si>
  <si>
    <t>37</t>
  </si>
  <si>
    <t>963051111</t>
  </si>
  <si>
    <t>Bourání mostní nosné konstrukce z ŽB</t>
  </si>
  <si>
    <t>-216835145</t>
  </si>
  <si>
    <t xml:space="preserve">Stávající NK konstrukce </t>
  </si>
  <si>
    <t>1,8*9,5</t>
  </si>
  <si>
    <t>pro nové úložné práhy</t>
  </si>
  <si>
    <t>0,5*11,900*2</t>
  </si>
  <si>
    <t>38</t>
  </si>
  <si>
    <t>985121122</t>
  </si>
  <si>
    <t>Tryskání degradovaného betonu stěn a rubu kleneb vodou pod tlakem přes 300 do 1250 barů</t>
  </si>
  <si>
    <t>-766936244</t>
  </si>
  <si>
    <t xml:space="preserve">sanace </t>
  </si>
  <si>
    <t>1,2*11,9*2</t>
  </si>
  <si>
    <t>39</t>
  </si>
  <si>
    <t>985311113</t>
  </si>
  <si>
    <t>Reprofilace stěn cementovou sanační maltou tl přes 20 do 30 mm</t>
  </si>
  <si>
    <t>359512364</t>
  </si>
  <si>
    <t>40</t>
  </si>
  <si>
    <t>985312112</t>
  </si>
  <si>
    <t>Stěrka k vyrovnání betonových ploch stěn tl přes 2 do 3 mm</t>
  </si>
  <si>
    <t>1011270182</t>
  </si>
  <si>
    <t xml:space="preserve">sanace bet povrchů </t>
  </si>
  <si>
    <t>41</t>
  </si>
  <si>
    <t>985321111</t>
  </si>
  <si>
    <t>Ochranný nátěr výztuže na cementové bázi stěn, líce kleneb a podhledů 1 vrstva tl 1 mm</t>
  </si>
  <si>
    <t>1340628961</t>
  </si>
  <si>
    <t>20%</t>
  </si>
  <si>
    <t>1,2*11,9*2*0,2</t>
  </si>
  <si>
    <t>42</t>
  </si>
  <si>
    <t>985323111</t>
  </si>
  <si>
    <t>Spojovací můstek reprofilovaného betonu na cementové bázi tl 1 mm</t>
  </si>
  <si>
    <t>-3506641</t>
  </si>
  <si>
    <t>43</t>
  </si>
  <si>
    <t>985324211</t>
  </si>
  <si>
    <t>Ochranný akrylátový nátěr betonu dvojnásobný s impregnací S2 (OS-B)</t>
  </si>
  <si>
    <t>-397151552</t>
  </si>
  <si>
    <t>997</t>
  </si>
  <si>
    <t>Přesun sutě</t>
  </si>
  <si>
    <t>44</t>
  </si>
  <si>
    <t>997211511</t>
  </si>
  <si>
    <t>Vodorovná doprava suti po suchu na vzdálenost do 1 km</t>
  </si>
  <si>
    <t>-2080964229</t>
  </si>
  <si>
    <t>45</t>
  </si>
  <si>
    <t>997211519</t>
  </si>
  <si>
    <t>Příplatek ZKD 1 km u vodorovné dopravy suti</t>
  </si>
  <si>
    <t>557803247</t>
  </si>
  <si>
    <t>81,833*17</t>
  </si>
  <si>
    <t>46</t>
  </si>
  <si>
    <t>997211611</t>
  </si>
  <si>
    <t>Nakládání suti na dopravní prostředky pro vodorovnou dopravu</t>
  </si>
  <si>
    <t>2004277891</t>
  </si>
  <si>
    <t>47</t>
  </si>
  <si>
    <t>997013861</t>
  </si>
  <si>
    <t>Poplatek za uložení stavebního odpadu na recyklační skládce (skládkovné) z prostého betonu kód odpadu 17 01 01</t>
  </si>
  <si>
    <t>-594341972</t>
  </si>
  <si>
    <t>78,024-69,9</t>
  </si>
  <si>
    <t>48</t>
  </si>
  <si>
    <t>997013862</t>
  </si>
  <si>
    <t>Poplatek za uložení stavebního odpadu na recyklační skládce (skládkovné) z armovaného betonu kód odpadu 17 01 01</t>
  </si>
  <si>
    <t>-486967879</t>
  </si>
  <si>
    <t>69,9</t>
  </si>
  <si>
    <t>49</t>
  </si>
  <si>
    <t>997013873</t>
  </si>
  <si>
    <t>Poplatek za uložení stavebního odpadu na recyklační skládce (skládkovné) zeminy a kamení zatříděného do Katalogu odpadů pod kódem 17 05 04</t>
  </si>
  <si>
    <t>130873376</t>
  </si>
  <si>
    <t>99,359-69,9-8,124</t>
  </si>
  <si>
    <t>998</t>
  </si>
  <si>
    <t>Přesun hmot</t>
  </si>
  <si>
    <t>50</t>
  </si>
  <si>
    <t>998212111</t>
  </si>
  <si>
    <t>Přesun hmot pro mosty zděné, monolitické betonové nebo ocelové v do 20 m</t>
  </si>
  <si>
    <t>1136394857</t>
  </si>
  <si>
    <t>PSV</t>
  </si>
  <si>
    <t>Práce a dodávky PSV</t>
  </si>
  <si>
    <t>711</t>
  </si>
  <si>
    <t>Izolace proti vodě, vlhkosti a plynům</t>
  </si>
  <si>
    <t>51</t>
  </si>
  <si>
    <t>711112001</t>
  </si>
  <si>
    <t>Provedení izolace proti zemní vlhkosti svislé za studena nátěrem penetračním</t>
  </si>
  <si>
    <t>-373484723</t>
  </si>
  <si>
    <t xml:space="preserve">NK + úložný práh </t>
  </si>
  <si>
    <t>1,4*9,7</t>
  </si>
  <si>
    <t>52</t>
  </si>
  <si>
    <t>111631500</t>
  </si>
  <si>
    <t>lak penetrační asfaltový</t>
  </si>
  <si>
    <t>-451131377</t>
  </si>
  <si>
    <t>Poznámka k položce:_x000d_
Spotřeba 0,3-0,4kg/m2</t>
  </si>
  <si>
    <t>13,580*0,00035</t>
  </si>
  <si>
    <t>53</t>
  </si>
  <si>
    <t>711491471</t>
  </si>
  <si>
    <t>Provedení izolace proti vodě volně položenou pojistně hydroizolační fólií na vodorovné ploše</t>
  </si>
  <si>
    <t>-1032180766</t>
  </si>
  <si>
    <t>0,9*11,9*2</t>
  </si>
  <si>
    <t>54</t>
  </si>
  <si>
    <t>28323081</t>
  </si>
  <si>
    <t>fólie HDPE (940-950kg/m3) na skládky a proti zemní vlhkosti nad úrovní terénu tl 0,6mm</t>
  </si>
  <si>
    <t>1026026489</t>
  </si>
  <si>
    <t>21,42*1,0605 "Přepočtené koeficientem množství</t>
  </si>
  <si>
    <t>55</t>
  </si>
  <si>
    <t>711-R00A</t>
  </si>
  <si>
    <t>Dodávka + montáž vodotěsné izolace schváleného typu - SVI (přípravná, vodotěsná a měkká ochrana)</t>
  </si>
  <si>
    <t>1701816035</t>
  </si>
  <si>
    <t>56</t>
  </si>
  <si>
    <t>711-R01</t>
  </si>
  <si>
    <t>Dodávka + montáž přichycení SVI nerezovou lištou včetně navrtání, osazení hmoždinek a zatmelení</t>
  </si>
  <si>
    <t>-413904630</t>
  </si>
  <si>
    <t>11,9</t>
  </si>
  <si>
    <t>57</t>
  </si>
  <si>
    <t>998711201</t>
  </si>
  <si>
    <t>Přesun hmot procentní pro izolace proti vodě, vlhkosti a plynům v objektech v do 6 m</t>
  </si>
  <si>
    <t>%</t>
  </si>
  <si>
    <t>674735963</t>
  </si>
  <si>
    <t>741</t>
  </si>
  <si>
    <t>Elektroinstalace - silnoproud</t>
  </si>
  <si>
    <t>58</t>
  </si>
  <si>
    <t>74292R001</t>
  </si>
  <si>
    <t>Elektroizolační desky</t>
  </si>
  <si>
    <t>501414288</t>
  </si>
  <si>
    <t>na ozub</t>
  </si>
  <si>
    <t>0,45*11,9*2</t>
  </si>
  <si>
    <t>767</t>
  </si>
  <si>
    <t>Konstrukce zámečnické</t>
  </si>
  <si>
    <t>59</t>
  </si>
  <si>
    <t>767996705</t>
  </si>
  <si>
    <t>Demontáž atypických zámečnických konstrukcí řezáním hm jednotlivých dílů přes 500 kg</t>
  </si>
  <si>
    <t>1579213406</t>
  </si>
  <si>
    <t xml:space="preserve">úprava nosníků HEB </t>
  </si>
  <si>
    <t>16673-12864,2</t>
  </si>
  <si>
    <t>789</t>
  </si>
  <si>
    <t>Povrchové úpravy ocelových konstrukcí a technologických zařízení</t>
  </si>
  <si>
    <t>60</t>
  </si>
  <si>
    <t>789224123</t>
  </si>
  <si>
    <t>Provedení otryskání ocelových konstrukcí třídy IV stupeň zarezavění B stupeň přípravy Sa 2</t>
  </si>
  <si>
    <t>748394170</t>
  </si>
  <si>
    <t>TYP A</t>
  </si>
  <si>
    <t>86,6+13,2</t>
  </si>
  <si>
    <t>61</t>
  </si>
  <si>
    <t>42118101</t>
  </si>
  <si>
    <t>materiál tryskací (ostrohranný tvrdý písek)</t>
  </si>
  <si>
    <t>1865407486</t>
  </si>
  <si>
    <t>99,8*0,01 "Přepočtené koeficientem množství</t>
  </si>
  <si>
    <t>SO1-02 -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</si>
  <si>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</si>
  <si>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</si>
  <si>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</si>
  <si>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</si>
  <si>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</si>
  <si>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VRN6 - Územní vlivy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</si>
  <si>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</si>
  <si>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</si>
  <si>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</si>
  <si>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</si>
  <si>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</si>
  <si>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</si>
  <si>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-1159165400</t>
  </si>
  <si>
    <t>013002000</t>
  </si>
  <si>
    <t>Projektové práce</t>
  </si>
  <si>
    <t>-578082696</t>
  </si>
  <si>
    <t>VRN3</t>
  </si>
  <si>
    <t>Zařízení staveniště</t>
  </si>
  <si>
    <t>030001000</t>
  </si>
  <si>
    <t>-107338331</t>
  </si>
  <si>
    <t>034002000</t>
  </si>
  <si>
    <t>Zabezpečení staveniště</t>
  </si>
  <si>
    <t>-1378777880</t>
  </si>
  <si>
    <t>039002000</t>
  </si>
  <si>
    <t>Zrušení zařízení staveniště</t>
  </si>
  <si>
    <t>-1302981476</t>
  </si>
  <si>
    <t>VRN4</t>
  </si>
  <si>
    <t>Inženýrská činnost</t>
  </si>
  <si>
    <t>040001000</t>
  </si>
  <si>
    <t>1024</t>
  </si>
  <si>
    <t>819440201</t>
  </si>
  <si>
    <t>043002000</t>
  </si>
  <si>
    <t>Zkoušky a ostatní měření</t>
  </si>
  <si>
    <t>-1954842180</t>
  </si>
  <si>
    <t>VRN7</t>
  </si>
  <si>
    <t>Provozní vlivy</t>
  </si>
  <si>
    <t>070001000</t>
  </si>
  <si>
    <t>1011340449</t>
  </si>
  <si>
    <t>DIO - omezení provozu na ulici Uhelná pod mostem pro potřeby zhotovitele při stavbě</t>
  </si>
  <si>
    <t>Projednání DIO včetně přechodného dopravního značení pro zajištění uzavírky</t>
  </si>
  <si>
    <t>VRN6</t>
  </si>
  <si>
    <t>Územní vlivy</t>
  </si>
  <si>
    <t>060001000</t>
  </si>
  <si>
    <t>-541349381</t>
  </si>
  <si>
    <t>065002000</t>
  </si>
  <si>
    <t>Mimostaveništní doprava materiálů</t>
  </si>
  <si>
    <t>1793684165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</si>
</sst>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VZ65423073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mostu v km 9,426 v úseku Ejpovice - Radnice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7. 9. 2023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'SO1-01 - Most km 9,426'!J30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'SO1-01 - Most km 9,426'!P129</f>
        <v>0</v>
      </c>
      <c r="AV95" s="129">
        <f>'SO1-01 - Most km 9,426'!J33</f>
        <v>0</v>
      </c>
      <c r="AW95" s="129">
        <f>'SO1-01 - Most km 9,426'!J34</f>
        <v>0</v>
      </c>
      <c r="AX95" s="129">
        <f>'SO1-01 - Most km 9,426'!J35</f>
        <v>0</v>
      </c>
      <c r="AY95" s="129">
        <f>'SO1-01 - Most km 9,426'!J36</f>
        <v>0</v>
      </c>
      <c r="AZ95" s="129">
        <f>'SO1-01 - Most km 9,426'!F33</f>
        <v>0</v>
      </c>
      <c r="BA95" s="129">
        <f>'SO1-01 - Most km 9,426'!F34</f>
        <v>0</v>
      </c>
      <c r="BB95" s="129">
        <f>'SO1-01 - Most km 9,426'!F35</f>
        <v>0</v>
      </c>
      <c r="BC95" s="129">
        <f>'SO1-01 - Most km 9,426'!F36</f>
        <v>0</v>
      </c>
      <c r="BD95" s="131">
        <f>'SO1-01 - Most km 9,426'!F37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'SO1-02 - VRN'!J30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'SO1-02 - VRN'!P122</f>
        <v>0</v>
      </c>
      <c r="AV96" s="134">
        <f>'SO1-02 - VRN'!J33</f>
        <v>0</v>
      </c>
      <c r="AW96" s="134">
        <f>'SO1-02 - VRN'!J34</f>
        <v>0</v>
      </c>
      <c r="AX96" s="134">
        <f>'SO1-02 - VRN'!J35</f>
        <v>0</v>
      </c>
      <c r="AY96" s="134">
        <f>'SO1-02 - VRN'!J36</f>
        <v>0</v>
      </c>
      <c r="AZ96" s="134">
        <f>'SO1-02 - VRN'!F33</f>
        <v>0</v>
      </c>
      <c r="BA96" s="134">
        <f>'SO1-02 - VRN'!F34</f>
        <v>0</v>
      </c>
      <c r="BB96" s="134">
        <f>'SO1-02 - VRN'!F35</f>
        <v>0</v>
      </c>
      <c r="BC96" s="134">
        <f>'SO1-02 - VRN'!F36</f>
        <v>0</v>
      </c>
      <c r="BD96" s="136">
        <f>'SO1-02 - VRN'!F37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suBltjHbHm3YwXcqWTz2wVwWLo1IFyHVbSRzSNfioz1myMqsNWEJjUOem5lG7p4vzdAOG0ailsm+6OVJA0SOaw==" hashValue="tgvKIXemrURXQPgOW/CfDGzyv0LReTElesL+gkACq5D4dRPTioT4YwQ8isqIZxwW6dg5QOjmg8hKnN0OYqZFb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1-01 - Most km 9,426'!C2" display="/"/>
    <hyperlink ref="A96" location="'SO1-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mostu v km 9,426 v úseku Ejpovice - Radnice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7. 9. 2023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ROUND((SUM(BE129:BE390)),  2)</f>
        <v>0</v>
      </c>
      <c r="G33" s="39"/>
      <c r="H33" s="39"/>
      <c r="I33" s="156">
        <v>0.20999999999999999</v>
      </c>
      <c r="J33" s="155">
        <f>ROUND(((SUM(BE129:BE390))*I33),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ROUND((SUM(BF129:BF390)),  2)</f>
        <v>0</v>
      </c>
      <c r="G34" s="39"/>
      <c r="H34" s="39"/>
      <c r="I34" s="156">
        <v>0.14999999999999999</v>
      </c>
      <c r="J34" s="155">
        <f>ROUND(((SUM(BF129:BF390))*I34),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ROUND((SUM(BG129:BG390)),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ROUND((SUM(BH129:BH390)),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ROUND((SUM(BI129:BI390)),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mostu v km 9,426 v úseku Ejpovice - Radnice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SO1-01 - Most km 9,426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7. 9. 2023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99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J153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101</v>
      </c>
      <c r="E100" s="189"/>
      <c r="F100" s="189"/>
      <c r="G100" s="189"/>
      <c r="H100" s="189"/>
      <c r="I100" s="189"/>
      <c r="J100" s="190">
        <f>J170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102</v>
      </c>
      <c r="E101" s="189"/>
      <c r="F101" s="189"/>
      <c r="G101" s="189"/>
      <c r="H101" s="189"/>
      <c r="I101" s="189"/>
      <c r="J101" s="190">
        <f>J237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103</v>
      </c>
      <c r="E102" s="189"/>
      <c r="F102" s="189"/>
      <c r="G102" s="189"/>
      <c r="H102" s="189"/>
      <c r="I102" s="189"/>
      <c r="J102" s="190">
        <f>J257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104</v>
      </c>
      <c r="E103" s="189"/>
      <c r="F103" s="189"/>
      <c r="G103" s="189"/>
      <c r="H103" s="189"/>
      <c r="I103" s="189"/>
      <c r="J103" s="190">
        <f>J331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105</v>
      </c>
      <c r="E104" s="189"/>
      <c r="F104" s="189"/>
      <c r="G104" s="189"/>
      <c r="H104" s="189"/>
      <c r="I104" s="189"/>
      <c r="J104" s="190">
        <f>J346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106</v>
      </c>
      <c r="E105" s="183"/>
      <c r="F105" s="183"/>
      <c r="G105" s="183"/>
      <c r="H105" s="183"/>
      <c r="I105" s="183"/>
      <c r="J105" s="184">
        <f>J348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107</v>
      </c>
      <c r="E106" s="189"/>
      <c r="F106" s="189"/>
      <c r="G106" s="189"/>
      <c r="H106" s="189"/>
      <c r="I106" s="189"/>
      <c r="J106" s="190">
        <f>J349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108</v>
      </c>
      <c r="E107" s="189"/>
      <c r="F107" s="189"/>
      <c r="G107" s="189"/>
      <c r="H107" s="189"/>
      <c r="I107" s="189"/>
      <c r="J107" s="190">
        <f>J372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109</v>
      </c>
      <c r="E108" s="189"/>
      <c r="F108" s="189"/>
      <c r="G108" s="189"/>
      <c r="H108" s="189"/>
      <c r="I108" s="189"/>
      <c r="J108" s="190">
        <f>J377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110</v>
      </c>
      <c r="E109" s="189"/>
      <c r="F109" s="189"/>
      <c r="G109" s="189"/>
      <c r="H109" s="189"/>
      <c r="I109" s="189"/>
      <c r="J109" s="190">
        <f>J382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Oprava mostu v km 9,426 v úseku Ejpovice - Radnice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91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SO1-01 - Most km 9,426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 xml:space="preserve"> </v>
      </c>
      <c r="G123" s="41"/>
      <c r="H123" s="41"/>
      <c r="I123" s="33" t="s">
        <v>22</v>
      </c>
      <c r="J123" s="80" t="str">
        <f>IF(J12="","",J12)</f>
        <v>7. 9. 2023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Správa železnic, státní organizace</v>
      </c>
      <c r="G125" s="41"/>
      <c r="H125" s="41"/>
      <c r="I125" s="33" t="s">
        <v>32</v>
      </c>
      <c r="J125" s="37" t="str">
        <f>E21</f>
        <v xml:space="preserve"> 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34</v>
      </c>
      <c r="J126" s="37" t="str">
        <f>E24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112</v>
      </c>
      <c r="D128" s="195" t="s">
        <v>61</v>
      </c>
      <c r="E128" s="195" t="s">
        <v>57</v>
      </c>
      <c r="F128" s="195" t="s">
        <v>58</v>
      </c>
      <c r="G128" s="195" t="s">
        <v>113</v>
      </c>
      <c r="H128" s="195" t="s">
        <v>114</v>
      </c>
      <c r="I128" s="195" t="s">
        <v>115</v>
      </c>
      <c r="J128" s="196" t="s">
        <v>95</v>
      </c>
      <c r="K128" s="197" t="s">
        <v>116</v>
      </c>
      <c r="L128" s="198"/>
      <c r="M128" s="101" t="s">
        <v>1</v>
      </c>
      <c r="N128" s="102" t="s">
        <v>40</v>
      </c>
      <c r="O128" s="102" t="s">
        <v>117</v>
      </c>
      <c r="P128" s="102" t="s">
        <v>118</v>
      </c>
      <c r="Q128" s="102" t="s">
        <v>119</v>
      </c>
      <c r="R128" s="102" t="s">
        <v>120</v>
      </c>
      <c r="S128" s="102" t="s">
        <v>121</v>
      </c>
      <c r="T128" s="103" t="s">
        <v>122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123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P130+P348</f>
        <v>0</v>
      </c>
      <c r="Q129" s="105"/>
      <c r="R129" s="201">
        <f>R130+R348</f>
        <v>169.32161882065998</v>
      </c>
      <c r="S129" s="105"/>
      <c r="T129" s="202">
        <f>T130+T348</f>
        <v>103.56903300000001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97</v>
      </c>
      <c r="BK129" s="203">
        <f>BK130+BK348</f>
        <v>0</v>
      </c>
    </row>
    <row r="130" s="12" customFormat="1" ht="25.92" customHeight="1">
      <c r="A130" s="12"/>
      <c r="B130" s="204"/>
      <c r="C130" s="205"/>
      <c r="D130" s="206" t="s">
        <v>75</v>
      </c>
      <c r="E130" s="207" t="s">
        <v>124</v>
      </c>
      <c r="F130" s="207" t="s">
        <v>125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P131+P153+P170+P237+P257+P331+P346</f>
        <v>0</v>
      </c>
      <c r="Q130" s="212"/>
      <c r="R130" s="213">
        <f>R131+R153+R170+R237+R257+R331+R346</f>
        <v>168.29935360065997</v>
      </c>
      <c r="S130" s="212"/>
      <c r="T130" s="214">
        <f>T131+T153+T170+T237+T257+T331+T346</f>
        <v>99.760232999999999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76</v>
      </c>
      <c r="AY130" s="215" t="s">
        <v>126</v>
      </c>
      <c r="BK130" s="217">
        <f>BK131+BK153+BK170+BK237+BK257+BK331+BK346</f>
        <v>0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84</v>
      </c>
      <c r="F131" s="218" t="s">
        <v>127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SUM(P132:P152)</f>
        <v>0</v>
      </c>
      <c r="Q131" s="212"/>
      <c r="R131" s="213">
        <f>SUM(R132:R152)</f>
        <v>24.699999999999999</v>
      </c>
      <c r="S131" s="212"/>
      <c r="T131" s="214">
        <f>SUM(T132:T152)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84</v>
      </c>
      <c r="AY131" s="215" t="s">
        <v>126</v>
      </c>
      <c r="BK131" s="217">
        <f>SUM(BK132:BK152)</f>
        <v>0</v>
      </c>
    </row>
    <row r="132" s="2" customFormat="1" ht="37.8" customHeight="1">
      <c r="A132" s="39"/>
      <c r="B132" s="40"/>
      <c r="C132" s="220" t="s">
        <v>84</v>
      </c>
      <c r="D132" s="220" t="s">
        <v>128</v>
      </c>
      <c r="E132" s="221" t="s">
        <v>129</v>
      </c>
      <c r="F132" s="222" t="s">
        <v>130</v>
      </c>
      <c r="G132" s="223" t="s">
        <v>131</v>
      </c>
      <c r="H132" s="224">
        <v>13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132</v>
      </c>
      <c r="AT132" s="232" t="s">
        <v>128</v>
      </c>
      <c r="AU132" s="232" t="s">
        <v>86</v>
      </c>
      <c r="AY132" s="18" t="s">
        <v>126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132</v>
      </c>
      <c r="BM132" s="232" t="s">
        <v>133</v>
      </c>
    </row>
    <row r="133" s="13" customFormat="1">
      <c r="A133" s="13"/>
      <c r="B133" s="234"/>
      <c r="C133" s="235"/>
      <c r="D133" s="236" t="s">
        <v>134</v>
      </c>
      <c r="E133" s="237" t="s">
        <v>1</v>
      </c>
      <c r="F133" s="238" t="s">
        <v>135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134</v>
      </c>
      <c r="AU133" s="244" t="s">
        <v>86</v>
      </c>
      <c r="AV133" s="13" t="s">
        <v>84</v>
      </c>
      <c r="AW133" s="13" t="s">
        <v>33</v>
      </c>
      <c r="AX133" s="13" t="s">
        <v>76</v>
      </c>
      <c r="AY133" s="244" t="s">
        <v>126</v>
      </c>
    </row>
    <row r="134" s="14" customFormat="1">
      <c r="A134" s="14"/>
      <c r="B134" s="245"/>
      <c r="C134" s="246"/>
      <c r="D134" s="236" t="s">
        <v>134</v>
      </c>
      <c r="E134" s="247" t="s">
        <v>1</v>
      </c>
      <c r="F134" s="248" t="s">
        <v>136</v>
      </c>
      <c r="G134" s="246"/>
      <c r="H134" s="249">
        <v>13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134</v>
      </c>
      <c r="AU134" s="255" t="s">
        <v>86</v>
      </c>
      <c r="AV134" s="14" t="s">
        <v>86</v>
      </c>
      <c r="AW134" s="14" t="s">
        <v>33</v>
      </c>
      <c r="AX134" s="14" t="s">
        <v>76</v>
      </c>
      <c r="AY134" s="255" t="s">
        <v>126</v>
      </c>
    </row>
    <row r="135" s="15" customFormat="1">
      <c r="A135" s="15"/>
      <c r="B135" s="256"/>
      <c r="C135" s="257"/>
      <c r="D135" s="236" t="s">
        <v>134</v>
      </c>
      <c r="E135" s="258" t="s">
        <v>1</v>
      </c>
      <c r="F135" s="259" t="s">
        <v>137</v>
      </c>
      <c r="G135" s="257"/>
      <c r="H135" s="260">
        <v>13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134</v>
      </c>
      <c r="AU135" s="266" t="s">
        <v>86</v>
      </c>
      <c r="AV135" s="15" t="s">
        <v>132</v>
      </c>
      <c r="AW135" s="15" t="s">
        <v>33</v>
      </c>
      <c r="AX135" s="15" t="s">
        <v>84</v>
      </c>
      <c r="AY135" s="266" t="s">
        <v>126</v>
      </c>
    </row>
    <row r="136" s="2" customFormat="1" ht="37.8" customHeight="1">
      <c r="A136" s="39"/>
      <c r="B136" s="40"/>
      <c r="C136" s="220" t="s">
        <v>86</v>
      </c>
      <c r="D136" s="220" t="s">
        <v>128</v>
      </c>
      <c r="E136" s="221" t="s">
        <v>138</v>
      </c>
      <c r="F136" s="222" t="s">
        <v>139</v>
      </c>
      <c r="G136" s="223" t="s">
        <v>131</v>
      </c>
      <c r="H136" s="224">
        <v>13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132</v>
      </c>
      <c r="AT136" s="232" t="s">
        <v>128</v>
      </c>
      <c r="AU136" s="232" t="s">
        <v>86</v>
      </c>
      <c r="AY136" s="18" t="s">
        <v>126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132</v>
      </c>
      <c r="BM136" s="232" t="s">
        <v>140</v>
      </c>
    </row>
    <row r="137" s="2" customFormat="1" ht="37.8" customHeight="1">
      <c r="A137" s="39"/>
      <c r="B137" s="40"/>
      <c r="C137" s="220" t="s">
        <v>141</v>
      </c>
      <c r="D137" s="220" t="s">
        <v>128</v>
      </c>
      <c r="E137" s="221" t="s">
        <v>142</v>
      </c>
      <c r="F137" s="222" t="s">
        <v>143</v>
      </c>
      <c r="G137" s="223" t="s">
        <v>131</v>
      </c>
      <c r="H137" s="224">
        <v>13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41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132</v>
      </c>
      <c r="AT137" s="232" t="s">
        <v>128</v>
      </c>
      <c r="AU137" s="232" t="s">
        <v>86</v>
      </c>
      <c r="AY137" s="18" t="s">
        <v>126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84</v>
      </c>
      <c r="BK137" s="233">
        <f>ROUND(I137*H137,2)</f>
        <v>0</v>
      </c>
      <c r="BL137" s="18" t="s">
        <v>132</v>
      </c>
      <c r="BM137" s="232" t="s">
        <v>144</v>
      </c>
    </row>
    <row r="138" s="14" customFormat="1">
      <c r="A138" s="14"/>
      <c r="B138" s="245"/>
      <c r="C138" s="246"/>
      <c r="D138" s="236" t="s">
        <v>134</v>
      </c>
      <c r="E138" s="247" t="s">
        <v>1</v>
      </c>
      <c r="F138" s="248" t="s">
        <v>145</v>
      </c>
      <c r="G138" s="246"/>
      <c r="H138" s="249">
        <v>13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134</v>
      </c>
      <c r="AU138" s="255" t="s">
        <v>86</v>
      </c>
      <c r="AV138" s="14" t="s">
        <v>86</v>
      </c>
      <c r="AW138" s="14" t="s">
        <v>33</v>
      </c>
      <c r="AX138" s="14" t="s">
        <v>76</v>
      </c>
      <c r="AY138" s="255" t="s">
        <v>126</v>
      </c>
    </row>
    <row r="139" s="15" customFormat="1">
      <c r="A139" s="15"/>
      <c r="B139" s="256"/>
      <c r="C139" s="257"/>
      <c r="D139" s="236" t="s">
        <v>134</v>
      </c>
      <c r="E139" s="258" t="s">
        <v>1</v>
      </c>
      <c r="F139" s="259" t="s">
        <v>137</v>
      </c>
      <c r="G139" s="257"/>
      <c r="H139" s="260">
        <v>13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134</v>
      </c>
      <c r="AU139" s="266" t="s">
        <v>86</v>
      </c>
      <c r="AV139" s="15" t="s">
        <v>132</v>
      </c>
      <c r="AW139" s="15" t="s">
        <v>33</v>
      </c>
      <c r="AX139" s="15" t="s">
        <v>84</v>
      </c>
      <c r="AY139" s="266" t="s">
        <v>126</v>
      </c>
    </row>
    <row r="140" s="2" customFormat="1" ht="37.8" customHeight="1">
      <c r="A140" s="39"/>
      <c r="B140" s="40"/>
      <c r="C140" s="220" t="s">
        <v>132</v>
      </c>
      <c r="D140" s="220" t="s">
        <v>128</v>
      </c>
      <c r="E140" s="221" t="s">
        <v>146</v>
      </c>
      <c r="F140" s="222" t="s">
        <v>147</v>
      </c>
      <c r="G140" s="223" t="s">
        <v>131</v>
      </c>
      <c r="H140" s="224">
        <v>104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132</v>
      </c>
      <c r="AT140" s="232" t="s">
        <v>128</v>
      </c>
      <c r="AU140" s="232" t="s">
        <v>86</v>
      </c>
      <c r="AY140" s="18" t="s">
        <v>126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132</v>
      </c>
      <c r="BM140" s="232" t="s">
        <v>148</v>
      </c>
    </row>
    <row r="141" s="14" customFormat="1">
      <c r="A141" s="14"/>
      <c r="B141" s="245"/>
      <c r="C141" s="246"/>
      <c r="D141" s="236" t="s">
        <v>134</v>
      </c>
      <c r="E141" s="247" t="s">
        <v>1</v>
      </c>
      <c r="F141" s="248" t="s">
        <v>149</v>
      </c>
      <c r="G141" s="246"/>
      <c r="H141" s="249">
        <v>104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134</v>
      </c>
      <c r="AU141" s="255" t="s">
        <v>86</v>
      </c>
      <c r="AV141" s="14" t="s">
        <v>86</v>
      </c>
      <c r="AW141" s="14" t="s">
        <v>33</v>
      </c>
      <c r="AX141" s="14" t="s">
        <v>76</v>
      </c>
      <c r="AY141" s="255" t="s">
        <v>126</v>
      </c>
    </row>
    <row r="142" s="15" customFormat="1">
      <c r="A142" s="15"/>
      <c r="B142" s="256"/>
      <c r="C142" s="257"/>
      <c r="D142" s="236" t="s">
        <v>134</v>
      </c>
      <c r="E142" s="258" t="s">
        <v>1</v>
      </c>
      <c r="F142" s="259" t="s">
        <v>137</v>
      </c>
      <c r="G142" s="257"/>
      <c r="H142" s="260">
        <v>104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134</v>
      </c>
      <c r="AU142" s="266" t="s">
        <v>86</v>
      </c>
      <c r="AV142" s="15" t="s">
        <v>132</v>
      </c>
      <c r="AW142" s="15" t="s">
        <v>33</v>
      </c>
      <c r="AX142" s="15" t="s">
        <v>84</v>
      </c>
      <c r="AY142" s="266" t="s">
        <v>126</v>
      </c>
    </row>
    <row r="143" s="2" customFormat="1" ht="33" customHeight="1">
      <c r="A143" s="39"/>
      <c r="B143" s="40"/>
      <c r="C143" s="220" t="s">
        <v>150</v>
      </c>
      <c r="D143" s="220" t="s">
        <v>128</v>
      </c>
      <c r="E143" s="221" t="s">
        <v>151</v>
      </c>
      <c r="F143" s="222" t="s">
        <v>152</v>
      </c>
      <c r="G143" s="223" t="s">
        <v>153</v>
      </c>
      <c r="H143" s="224">
        <v>26.399999999999999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41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132</v>
      </c>
      <c r="AT143" s="232" t="s">
        <v>128</v>
      </c>
      <c r="AU143" s="232" t="s">
        <v>86</v>
      </c>
      <c r="AY143" s="18" t="s">
        <v>126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84</v>
      </c>
      <c r="BK143" s="233">
        <f>ROUND(I143*H143,2)</f>
        <v>0</v>
      </c>
      <c r="BL143" s="18" t="s">
        <v>132</v>
      </c>
      <c r="BM143" s="232" t="s">
        <v>154</v>
      </c>
    </row>
    <row r="144" s="14" customFormat="1">
      <c r="A144" s="14"/>
      <c r="B144" s="245"/>
      <c r="C144" s="246"/>
      <c r="D144" s="236" t="s">
        <v>134</v>
      </c>
      <c r="E144" s="247" t="s">
        <v>1</v>
      </c>
      <c r="F144" s="248" t="s">
        <v>155</v>
      </c>
      <c r="G144" s="246"/>
      <c r="H144" s="249">
        <v>26.399999999999999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134</v>
      </c>
      <c r="AU144" s="255" t="s">
        <v>86</v>
      </c>
      <c r="AV144" s="14" t="s">
        <v>86</v>
      </c>
      <c r="AW144" s="14" t="s">
        <v>33</v>
      </c>
      <c r="AX144" s="14" t="s">
        <v>76</v>
      </c>
      <c r="AY144" s="255" t="s">
        <v>126</v>
      </c>
    </row>
    <row r="145" s="15" customFormat="1">
      <c r="A145" s="15"/>
      <c r="B145" s="256"/>
      <c r="C145" s="257"/>
      <c r="D145" s="236" t="s">
        <v>134</v>
      </c>
      <c r="E145" s="258" t="s">
        <v>1</v>
      </c>
      <c r="F145" s="259" t="s">
        <v>137</v>
      </c>
      <c r="G145" s="257"/>
      <c r="H145" s="260">
        <v>26.399999999999999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134</v>
      </c>
      <c r="AU145" s="266" t="s">
        <v>86</v>
      </c>
      <c r="AV145" s="15" t="s">
        <v>132</v>
      </c>
      <c r="AW145" s="15" t="s">
        <v>33</v>
      </c>
      <c r="AX145" s="15" t="s">
        <v>84</v>
      </c>
      <c r="AY145" s="266" t="s">
        <v>126</v>
      </c>
    </row>
    <row r="146" s="2" customFormat="1" ht="24.15" customHeight="1">
      <c r="A146" s="39"/>
      <c r="B146" s="40"/>
      <c r="C146" s="220" t="s">
        <v>156</v>
      </c>
      <c r="D146" s="220" t="s">
        <v>128</v>
      </c>
      <c r="E146" s="221" t="s">
        <v>157</v>
      </c>
      <c r="F146" s="222" t="s">
        <v>158</v>
      </c>
      <c r="G146" s="223" t="s">
        <v>131</v>
      </c>
      <c r="H146" s="224">
        <v>13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132</v>
      </c>
      <c r="AT146" s="232" t="s">
        <v>128</v>
      </c>
      <c r="AU146" s="232" t="s">
        <v>86</v>
      </c>
      <c r="AY146" s="18" t="s">
        <v>126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84</v>
      </c>
      <c r="BK146" s="233">
        <f>ROUND(I146*H146,2)</f>
        <v>0</v>
      </c>
      <c r="BL146" s="18" t="s">
        <v>132</v>
      </c>
      <c r="BM146" s="232" t="s">
        <v>159</v>
      </c>
    </row>
    <row r="147" s="13" customFormat="1">
      <c r="A147" s="13"/>
      <c r="B147" s="234"/>
      <c r="C147" s="235"/>
      <c r="D147" s="236" t="s">
        <v>134</v>
      </c>
      <c r="E147" s="237" t="s">
        <v>1</v>
      </c>
      <c r="F147" s="238" t="s">
        <v>135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134</v>
      </c>
      <c r="AU147" s="244" t="s">
        <v>86</v>
      </c>
      <c r="AV147" s="13" t="s">
        <v>84</v>
      </c>
      <c r="AW147" s="13" t="s">
        <v>33</v>
      </c>
      <c r="AX147" s="13" t="s">
        <v>76</v>
      </c>
      <c r="AY147" s="244" t="s">
        <v>126</v>
      </c>
    </row>
    <row r="148" s="14" customFormat="1">
      <c r="A148" s="14"/>
      <c r="B148" s="245"/>
      <c r="C148" s="246"/>
      <c r="D148" s="236" t="s">
        <v>134</v>
      </c>
      <c r="E148" s="247" t="s">
        <v>1</v>
      </c>
      <c r="F148" s="248" t="s">
        <v>136</v>
      </c>
      <c r="G148" s="246"/>
      <c r="H148" s="249">
        <v>13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134</v>
      </c>
      <c r="AU148" s="255" t="s">
        <v>86</v>
      </c>
      <c r="AV148" s="14" t="s">
        <v>86</v>
      </c>
      <c r="AW148" s="14" t="s">
        <v>33</v>
      </c>
      <c r="AX148" s="14" t="s">
        <v>76</v>
      </c>
      <c r="AY148" s="255" t="s">
        <v>126</v>
      </c>
    </row>
    <row r="149" s="15" customFormat="1">
      <c r="A149" s="15"/>
      <c r="B149" s="256"/>
      <c r="C149" s="257"/>
      <c r="D149" s="236" t="s">
        <v>134</v>
      </c>
      <c r="E149" s="258" t="s">
        <v>1</v>
      </c>
      <c r="F149" s="259" t="s">
        <v>137</v>
      </c>
      <c r="G149" s="257"/>
      <c r="H149" s="260">
        <v>13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134</v>
      </c>
      <c r="AU149" s="266" t="s">
        <v>86</v>
      </c>
      <c r="AV149" s="15" t="s">
        <v>132</v>
      </c>
      <c r="AW149" s="15" t="s">
        <v>33</v>
      </c>
      <c r="AX149" s="15" t="s">
        <v>84</v>
      </c>
      <c r="AY149" s="266" t="s">
        <v>126</v>
      </c>
    </row>
    <row r="150" s="2" customFormat="1" ht="16.5" customHeight="1">
      <c r="A150" s="39"/>
      <c r="B150" s="40"/>
      <c r="C150" s="267" t="s">
        <v>160</v>
      </c>
      <c r="D150" s="267" t="s">
        <v>161</v>
      </c>
      <c r="E150" s="268" t="s">
        <v>162</v>
      </c>
      <c r="F150" s="269" t="s">
        <v>163</v>
      </c>
      <c r="G150" s="270" t="s">
        <v>153</v>
      </c>
      <c r="H150" s="271">
        <v>24.699999999999999</v>
      </c>
      <c r="I150" s="272"/>
      <c r="J150" s="273">
        <f>ROUND(I150*H150,2)</f>
        <v>0</v>
      </c>
      <c r="K150" s="274"/>
      <c r="L150" s="275"/>
      <c r="M150" s="276" t="s">
        <v>1</v>
      </c>
      <c r="N150" s="277" t="s">
        <v>41</v>
      </c>
      <c r="O150" s="92"/>
      <c r="P150" s="230">
        <f>O150*H150</f>
        <v>0</v>
      </c>
      <c r="Q150" s="230">
        <v>1</v>
      </c>
      <c r="R150" s="230">
        <f>Q150*H150</f>
        <v>24.699999999999999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164</v>
      </c>
      <c r="AT150" s="232" t="s">
        <v>161</v>
      </c>
      <c r="AU150" s="232" t="s">
        <v>86</v>
      </c>
      <c r="AY150" s="18" t="s">
        <v>126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84</v>
      </c>
      <c r="BK150" s="233">
        <f>ROUND(I150*H150,2)</f>
        <v>0</v>
      </c>
      <c r="BL150" s="18" t="s">
        <v>132</v>
      </c>
      <c r="BM150" s="232" t="s">
        <v>165</v>
      </c>
    </row>
    <row r="151" s="14" customFormat="1">
      <c r="A151" s="14"/>
      <c r="B151" s="245"/>
      <c r="C151" s="246"/>
      <c r="D151" s="236" t="s">
        <v>134</v>
      </c>
      <c r="E151" s="247" t="s">
        <v>1</v>
      </c>
      <c r="F151" s="248" t="s">
        <v>166</v>
      </c>
      <c r="G151" s="246"/>
      <c r="H151" s="249">
        <v>24.699999999999999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134</v>
      </c>
      <c r="AU151" s="255" t="s">
        <v>86</v>
      </c>
      <c r="AV151" s="14" t="s">
        <v>86</v>
      </c>
      <c r="AW151" s="14" t="s">
        <v>33</v>
      </c>
      <c r="AX151" s="14" t="s">
        <v>76</v>
      </c>
      <c r="AY151" s="255" t="s">
        <v>126</v>
      </c>
    </row>
    <row r="152" s="15" customFormat="1">
      <c r="A152" s="15"/>
      <c r="B152" s="256"/>
      <c r="C152" s="257"/>
      <c r="D152" s="236" t="s">
        <v>134</v>
      </c>
      <c r="E152" s="258" t="s">
        <v>1</v>
      </c>
      <c r="F152" s="259" t="s">
        <v>137</v>
      </c>
      <c r="G152" s="257"/>
      <c r="H152" s="260">
        <v>24.699999999999999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134</v>
      </c>
      <c r="AU152" s="266" t="s">
        <v>86</v>
      </c>
      <c r="AV152" s="15" t="s">
        <v>132</v>
      </c>
      <c r="AW152" s="15" t="s">
        <v>33</v>
      </c>
      <c r="AX152" s="15" t="s">
        <v>84</v>
      </c>
      <c r="AY152" s="266" t="s">
        <v>126</v>
      </c>
    </row>
    <row r="153" s="12" customFormat="1" ht="22.8" customHeight="1">
      <c r="A153" s="12"/>
      <c r="B153" s="204"/>
      <c r="C153" s="205"/>
      <c r="D153" s="206" t="s">
        <v>75</v>
      </c>
      <c r="E153" s="218" t="s">
        <v>141</v>
      </c>
      <c r="F153" s="218" t="s">
        <v>167</v>
      </c>
      <c r="G153" s="205"/>
      <c r="H153" s="205"/>
      <c r="I153" s="208"/>
      <c r="J153" s="219">
        <f>BK153</f>
        <v>0</v>
      </c>
      <c r="K153" s="205"/>
      <c r="L153" s="210"/>
      <c r="M153" s="211"/>
      <c r="N153" s="212"/>
      <c r="O153" s="212"/>
      <c r="P153" s="213">
        <f>SUM(P154:P169)</f>
        <v>0</v>
      </c>
      <c r="Q153" s="212"/>
      <c r="R153" s="213">
        <f>SUM(R154:R169)</f>
        <v>28.327760976599997</v>
      </c>
      <c r="S153" s="212"/>
      <c r="T153" s="214">
        <f>SUM(T154:T169)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5" t="s">
        <v>84</v>
      </c>
      <c r="AT153" s="216" t="s">
        <v>75</v>
      </c>
      <c r="AU153" s="216" t="s">
        <v>84</v>
      </c>
      <c r="AY153" s="215" t="s">
        <v>126</v>
      </c>
      <c r="BK153" s="217">
        <f>SUM(BK154:BK169)</f>
        <v>0</v>
      </c>
    </row>
    <row r="154" s="2" customFormat="1" ht="16.5" customHeight="1">
      <c r="A154" s="39"/>
      <c r="B154" s="40"/>
      <c r="C154" s="220" t="s">
        <v>164</v>
      </c>
      <c r="D154" s="220" t="s">
        <v>128</v>
      </c>
      <c r="E154" s="221" t="s">
        <v>168</v>
      </c>
      <c r="F154" s="222" t="s">
        <v>169</v>
      </c>
      <c r="G154" s="223" t="s">
        <v>131</v>
      </c>
      <c r="H154" s="224">
        <v>10.6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2.5020899999999999</v>
      </c>
      <c r="R154" s="230">
        <f>Q154*H154</f>
        <v>26.522153999999997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132</v>
      </c>
      <c r="AT154" s="232" t="s">
        <v>128</v>
      </c>
      <c r="AU154" s="232" t="s">
        <v>86</v>
      </c>
      <c r="AY154" s="18" t="s">
        <v>126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132</v>
      </c>
      <c r="BM154" s="232" t="s">
        <v>170</v>
      </c>
    </row>
    <row r="155" s="13" customFormat="1">
      <c r="A155" s="13"/>
      <c r="B155" s="234"/>
      <c r="C155" s="235"/>
      <c r="D155" s="236" t="s">
        <v>134</v>
      </c>
      <c r="E155" s="237" t="s">
        <v>1</v>
      </c>
      <c r="F155" s="238" t="s">
        <v>171</v>
      </c>
      <c r="G155" s="235"/>
      <c r="H155" s="237" t="s">
        <v>1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134</v>
      </c>
      <c r="AU155" s="244" t="s">
        <v>86</v>
      </c>
      <c r="AV155" s="13" t="s">
        <v>84</v>
      </c>
      <c r="AW155" s="13" t="s">
        <v>33</v>
      </c>
      <c r="AX155" s="13" t="s">
        <v>76</v>
      </c>
      <c r="AY155" s="244" t="s">
        <v>126</v>
      </c>
    </row>
    <row r="156" s="13" customFormat="1">
      <c r="A156" s="13"/>
      <c r="B156" s="234"/>
      <c r="C156" s="235"/>
      <c r="D156" s="236" t="s">
        <v>134</v>
      </c>
      <c r="E156" s="237" t="s">
        <v>1</v>
      </c>
      <c r="F156" s="238" t="s">
        <v>172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134</v>
      </c>
      <c r="AU156" s="244" t="s">
        <v>86</v>
      </c>
      <c r="AV156" s="13" t="s">
        <v>84</v>
      </c>
      <c r="AW156" s="13" t="s">
        <v>33</v>
      </c>
      <c r="AX156" s="13" t="s">
        <v>76</v>
      </c>
      <c r="AY156" s="244" t="s">
        <v>126</v>
      </c>
    </row>
    <row r="157" s="14" customFormat="1">
      <c r="A157" s="14"/>
      <c r="B157" s="245"/>
      <c r="C157" s="246"/>
      <c r="D157" s="236" t="s">
        <v>134</v>
      </c>
      <c r="E157" s="247" t="s">
        <v>1</v>
      </c>
      <c r="F157" s="248" t="s">
        <v>173</v>
      </c>
      <c r="G157" s="246"/>
      <c r="H157" s="249">
        <v>5.2999999999999998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134</v>
      </c>
      <c r="AU157" s="255" t="s">
        <v>86</v>
      </c>
      <c r="AV157" s="14" t="s">
        <v>86</v>
      </c>
      <c r="AW157" s="14" t="s">
        <v>33</v>
      </c>
      <c r="AX157" s="14" t="s">
        <v>76</v>
      </c>
      <c r="AY157" s="255" t="s">
        <v>126</v>
      </c>
    </row>
    <row r="158" s="13" customFormat="1">
      <c r="A158" s="13"/>
      <c r="B158" s="234"/>
      <c r="C158" s="235"/>
      <c r="D158" s="236" t="s">
        <v>134</v>
      </c>
      <c r="E158" s="237" t="s">
        <v>1</v>
      </c>
      <c r="F158" s="238" t="s">
        <v>174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134</v>
      </c>
      <c r="AU158" s="244" t="s">
        <v>86</v>
      </c>
      <c r="AV158" s="13" t="s">
        <v>84</v>
      </c>
      <c r="AW158" s="13" t="s">
        <v>33</v>
      </c>
      <c r="AX158" s="13" t="s">
        <v>76</v>
      </c>
      <c r="AY158" s="244" t="s">
        <v>126</v>
      </c>
    </row>
    <row r="159" s="14" customFormat="1">
      <c r="A159" s="14"/>
      <c r="B159" s="245"/>
      <c r="C159" s="246"/>
      <c r="D159" s="236" t="s">
        <v>134</v>
      </c>
      <c r="E159" s="247" t="s">
        <v>1</v>
      </c>
      <c r="F159" s="248" t="s">
        <v>173</v>
      </c>
      <c r="G159" s="246"/>
      <c r="H159" s="249">
        <v>5.2999999999999998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134</v>
      </c>
      <c r="AU159" s="255" t="s">
        <v>86</v>
      </c>
      <c r="AV159" s="14" t="s">
        <v>86</v>
      </c>
      <c r="AW159" s="14" t="s">
        <v>33</v>
      </c>
      <c r="AX159" s="14" t="s">
        <v>76</v>
      </c>
      <c r="AY159" s="255" t="s">
        <v>126</v>
      </c>
    </row>
    <row r="160" s="15" customFormat="1">
      <c r="A160" s="15"/>
      <c r="B160" s="256"/>
      <c r="C160" s="257"/>
      <c r="D160" s="236" t="s">
        <v>134</v>
      </c>
      <c r="E160" s="258" t="s">
        <v>1</v>
      </c>
      <c r="F160" s="259" t="s">
        <v>137</v>
      </c>
      <c r="G160" s="257"/>
      <c r="H160" s="260">
        <v>10.6</v>
      </c>
      <c r="I160" s="261"/>
      <c r="J160" s="257"/>
      <c r="K160" s="257"/>
      <c r="L160" s="262"/>
      <c r="M160" s="263"/>
      <c r="N160" s="264"/>
      <c r="O160" s="264"/>
      <c r="P160" s="264"/>
      <c r="Q160" s="264"/>
      <c r="R160" s="264"/>
      <c r="S160" s="264"/>
      <c r="T160" s="26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6" t="s">
        <v>134</v>
      </c>
      <c r="AU160" s="266" t="s">
        <v>86</v>
      </c>
      <c r="AV160" s="15" t="s">
        <v>132</v>
      </c>
      <c r="AW160" s="15" t="s">
        <v>33</v>
      </c>
      <c r="AX160" s="15" t="s">
        <v>84</v>
      </c>
      <c r="AY160" s="266" t="s">
        <v>126</v>
      </c>
    </row>
    <row r="161" s="2" customFormat="1" ht="24.15" customHeight="1">
      <c r="A161" s="39"/>
      <c r="B161" s="40"/>
      <c r="C161" s="220" t="s">
        <v>175</v>
      </c>
      <c r="D161" s="220" t="s">
        <v>128</v>
      </c>
      <c r="E161" s="221" t="s">
        <v>176</v>
      </c>
      <c r="F161" s="222" t="s">
        <v>177</v>
      </c>
      <c r="G161" s="223" t="s">
        <v>178</v>
      </c>
      <c r="H161" s="224">
        <v>38.912999999999997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41</v>
      </c>
      <c r="O161" s="92"/>
      <c r="P161" s="230">
        <f>O161*H161</f>
        <v>0</v>
      </c>
      <c r="Q161" s="230">
        <v>0.0016627</v>
      </c>
      <c r="R161" s="230">
        <f>Q161*H161</f>
        <v>0.064700645099999995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132</v>
      </c>
      <c r="AT161" s="232" t="s">
        <v>128</v>
      </c>
      <c r="AU161" s="232" t="s">
        <v>86</v>
      </c>
      <c r="AY161" s="18" t="s">
        <v>126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84</v>
      </c>
      <c r="BK161" s="233">
        <f>ROUND(I161*H161,2)</f>
        <v>0</v>
      </c>
      <c r="BL161" s="18" t="s">
        <v>132</v>
      </c>
      <c r="BM161" s="232" t="s">
        <v>179</v>
      </c>
    </row>
    <row r="162" s="13" customFormat="1">
      <c r="A162" s="13"/>
      <c r="B162" s="234"/>
      <c r="C162" s="235"/>
      <c r="D162" s="236" t="s">
        <v>134</v>
      </c>
      <c r="E162" s="237" t="s">
        <v>1</v>
      </c>
      <c r="F162" s="238" t="s">
        <v>180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134</v>
      </c>
      <c r="AU162" s="244" t="s">
        <v>86</v>
      </c>
      <c r="AV162" s="13" t="s">
        <v>84</v>
      </c>
      <c r="AW162" s="13" t="s">
        <v>33</v>
      </c>
      <c r="AX162" s="13" t="s">
        <v>76</v>
      </c>
      <c r="AY162" s="244" t="s">
        <v>126</v>
      </c>
    </row>
    <row r="163" s="14" customFormat="1">
      <c r="A163" s="14"/>
      <c r="B163" s="245"/>
      <c r="C163" s="246"/>
      <c r="D163" s="236" t="s">
        <v>134</v>
      </c>
      <c r="E163" s="247" t="s">
        <v>1</v>
      </c>
      <c r="F163" s="248" t="s">
        <v>181</v>
      </c>
      <c r="G163" s="246"/>
      <c r="H163" s="249">
        <v>38.912999999999997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134</v>
      </c>
      <c r="AU163" s="255" t="s">
        <v>86</v>
      </c>
      <c r="AV163" s="14" t="s">
        <v>86</v>
      </c>
      <c r="AW163" s="14" t="s">
        <v>33</v>
      </c>
      <c r="AX163" s="14" t="s">
        <v>76</v>
      </c>
      <c r="AY163" s="255" t="s">
        <v>126</v>
      </c>
    </row>
    <row r="164" s="15" customFormat="1">
      <c r="A164" s="15"/>
      <c r="B164" s="256"/>
      <c r="C164" s="257"/>
      <c r="D164" s="236" t="s">
        <v>134</v>
      </c>
      <c r="E164" s="258" t="s">
        <v>1</v>
      </c>
      <c r="F164" s="259" t="s">
        <v>137</v>
      </c>
      <c r="G164" s="257"/>
      <c r="H164" s="260">
        <v>38.912999999999997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134</v>
      </c>
      <c r="AU164" s="266" t="s">
        <v>86</v>
      </c>
      <c r="AV164" s="15" t="s">
        <v>132</v>
      </c>
      <c r="AW164" s="15" t="s">
        <v>33</v>
      </c>
      <c r="AX164" s="15" t="s">
        <v>84</v>
      </c>
      <c r="AY164" s="266" t="s">
        <v>126</v>
      </c>
    </row>
    <row r="165" s="2" customFormat="1" ht="24.15" customHeight="1">
      <c r="A165" s="39"/>
      <c r="B165" s="40"/>
      <c r="C165" s="220" t="s">
        <v>182</v>
      </c>
      <c r="D165" s="220" t="s">
        <v>128</v>
      </c>
      <c r="E165" s="221" t="s">
        <v>183</v>
      </c>
      <c r="F165" s="222" t="s">
        <v>184</v>
      </c>
      <c r="G165" s="223" t="s">
        <v>178</v>
      </c>
      <c r="H165" s="224">
        <v>38.912999999999997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41</v>
      </c>
      <c r="O165" s="92"/>
      <c r="P165" s="230">
        <f>O165*H165</f>
        <v>0</v>
      </c>
      <c r="Q165" s="230">
        <v>3.6000000000000001E-05</v>
      </c>
      <c r="R165" s="230">
        <f>Q165*H165</f>
        <v>0.001400868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132</v>
      </c>
      <c r="AT165" s="232" t="s">
        <v>128</v>
      </c>
      <c r="AU165" s="232" t="s">
        <v>86</v>
      </c>
      <c r="AY165" s="18" t="s">
        <v>126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84</v>
      </c>
      <c r="BK165" s="233">
        <f>ROUND(I165*H165,2)</f>
        <v>0</v>
      </c>
      <c r="BL165" s="18" t="s">
        <v>132</v>
      </c>
      <c r="BM165" s="232" t="s">
        <v>185</v>
      </c>
    </row>
    <row r="166" s="2" customFormat="1" ht="21.75" customHeight="1">
      <c r="A166" s="39"/>
      <c r="B166" s="40"/>
      <c r="C166" s="220" t="s">
        <v>186</v>
      </c>
      <c r="D166" s="220" t="s">
        <v>128</v>
      </c>
      <c r="E166" s="221" t="s">
        <v>187</v>
      </c>
      <c r="F166" s="222" t="s">
        <v>188</v>
      </c>
      <c r="G166" s="223" t="s">
        <v>153</v>
      </c>
      <c r="H166" s="224">
        <v>1.659</v>
      </c>
      <c r="I166" s="225"/>
      <c r="J166" s="226">
        <f>ROUND(I166*H166,2)</f>
        <v>0</v>
      </c>
      <c r="K166" s="227"/>
      <c r="L166" s="45"/>
      <c r="M166" s="228" t="s">
        <v>1</v>
      </c>
      <c r="N166" s="229" t="s">
        <v>41</v>
      </c>
      <c r="O166" s="92"/>
      <c r="P166" s="230">
        <f>O166*H166</f>
        <v>0</v>
      </c>
      <c r="Q166" s="230">
        <v>1.0485264999999999</v>
      </c>
      <c r="R166" s="230">
        <f>Q166*H166</f>
        <v>1.7395054634999998</v>
      </c>
      <c r="S166" s="230">
        <v>0</v>
      </c>
      <c r="T166" s="23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2" t="s">
        <v>132</v>
      </c>
      <c r="AT166" s="232" t="s">
        <v>128</v>
      </c>
      <c r="AU166" s="232" t="s">
        <v>86</v>
      </c>
      <c r="AY166" s="18" t="s">
        <v>126</v>
      </c>
      <c r="BE166" s="233">
        <f>IF(N166="základní",J166,0)</f>
        <v>0</v>
      </c>
      <c r="BF166" s="233">
        <f>IF(N166="snížená",J166,0)</f>
        <v>0</v>
      </c>
      <c r="BG166" s="233">
        <f>IF(N166="zákl. přenesená",J166,0)</f>
        <v>0</v>
      </c>
      <c r="BH166" s="233">
        <f>IF(N166="sníž. přenesená",J166,0)</f>
        <v>0</v>
      </c>
      <c r="BI166" s="233">
        <f>IF(N166="nulová",J166,0)</f>
        <v>0</v>
      </c>
      <c r="BJ166" s="18" t="s">
        <v>84</v>
      </c>
      <c r="BK166" s="233">
        <f>ROUND(I166*H166,2)</f>
        <v>0</v>
      </c>
      <c r="BL166" s="18" t="s">
        <v>132</v>
      </c>
      <c r="BM166" s="232" t="s">
        <v>189</v>
      </c>
    </row>
    <row r="167" s="13" customFormat="1">
      <c r="A167" s="13"/>
      <c r="B167" s="234"/>
      <c r="C167" s="235"/>
      <c r="D167" s="236" t="s">
        <v>134</v>
      </c>
      <c r="E167" s="237" t="s">
        <v>1</v>
      </c>
      <c r="F167" s="238" t="s">
        <v>190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134</v>
      </c>
      <c r="AU167" s="244" t="s">
        <v>86</v>
      </c>
      <c r="AV167" s="13" t="s">
        <v>84</v>
      </c>
      <c r="AW167" s="13" t="s">
        <v>33</v>
      </c>
      <c r="AX167" s="13" t="s">
        <v>76</v>
      </c>
      <c r="AY167" s="244" t="s">
        <v>126</v>
      </c>
    </row>
    <row r="168" s="14" customFormat="1">
      <c r="A168" s="14"/>
      <c r="B168" s="245"/>
      <c r="C168" s="246"/>
      <c r="D168" s="236" t="s">
        <v>134</v>
      </c>
      <c r="E168" s="247" t="s">
        <v>1</v>
      </c>
      <c r="F168" s="248" t="s">
        <v>191</v>
      </c>
      <c r="G168" s="246"/>
      <c r="H168" s="249">
        <v>1.659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134</v>
      </c>
      <c r="AU168" s="255" t="s">
        <v>86</v>
      </c>
      <c r="AV168" s="14" t="s">
        <v>86</v>
      </c>
      <c r="AW168" s="14" t="s">
        <v>33</v>
      </c>
      <c r="AX168" s="14" t="s">
        <v>76</v>
      </c>
      <c r="AY168" s="255" t="s">
        <v>126</v>
      </c>
    </row>
    <row r="169" s="15" customFormat="1">
      <c r="A169" s="15"/>
      <c r="B169" s="256"/>
      <c r="C169" s="257"/>
      <c r="D169" s="236" t="s">
        <v>134</v>
      </c>
      <c r="E169" s="258" t="s">
        <v>1</v>
      </c>
      <c r="F169" s="259" t="s">
        <v>137</v>
      </c>
      <c r="G169" s="257"/>
      <c r="H169" s="260">
        <v>1.659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134</v>
      </c>
      <c r="AU169" s="266" t="s">
        <v>86</v>
      </c>
      <c r="AV169" s="15" t="s">
        <v>132</v>
      </c>
      <c r="AW169" s="15" t="s">
        <v>33</v>
      </c>
      <c r="AX169" s="15" t="s">
        <v>84</v>
      </c>
      <c r="AY169" s="266" t="s">
        <v>126</v>
      </c>
    </row>
    <row r="170" s="12" customFormat="1" ht="22.8" customHeight="1">
      <c r="A170" s="12"/>
      <c r="B170" s="204"/>
      <c r="C170" s="205"/>
      <c r="D170" s="206" t="s">
        <v>75</v>
      </c>
      <c r="E170" s="218" t="s">
        <v>132</v>
      </c>
      <c r="F170" s="218" t="s">
        <v>192</v>
      </c>
      <c r="G170" s="205"/>
      <c r="H170" s="205"/>
      <c r="I170" s="208"/>
      <c r="J170" s="219">
        <f>BK170</f>
        <v>0</v>
      </c>
      <c r="K170" s="205"/>
      <c r="L170" s="210"/>
      <c r="M170" s="211"/>
      <c r="N170" s="212"/>
      <c r="O170" s="212"/>
      <c r="P170" s="213">
        <f>SUM(P171:P236)</f>
        <v>0</v>
      </c>
      <c r="Q170" s="212"/>
      <c r="R170" s="213">
        <f>SUM(R171:R236)</f>
        <v>102.39851118388</v>
      </c>
      <c r="S170" s="212"/>
      <c r="T170" s="214">
        <f>SUM(T171:T236)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5" t="s">
        <v>84</v>
      </c>
      <c r="AT170" s="216" t="s">
        <v>75</v>
      </c>
      <c r="AU170" s="216" t="s">
        <v>84</v>
      </c>
      <c r="AY170" s="215" t="s">
        <v>126</v>
      </c>
      <c r="BK170" s="217">
        <f>SUM(BK171:BK236)</f>
        <v>0</v>
      </c>
    </row>
    <row r="171" s="2" customFormat="1" ht="21.75" customHeight="1">
      <c r="A171" s="39"/>
      <c r="B171" s="40"/>
      <c r="C171" s="220" t="s">
        <v>193</v>
      </c>
      <c r="D171" s="220" t="s">
        <v>128</v>
      </c>
      <c r="E171" s="221" t="s">
        <v>194</v>
      </c>
      <c r="F171" s="222" t="s">
        <v>195</v>
      </c>
      <c r="G171" s="223" t="s">
        <v>131</v>
      </c>
      <c r="H171" s="224">
        <v>37.100000000000001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41</v>
      </c>
      <c r="O171" s="92"/>
      <c r="P171" s="230">
        <f>O171*H171</f>
        <v>0</v>
      </c>
      <c r="Q171" s="230">
        <v>2.502202</v>
      </c>
      <c r="R171" s="230">
        <f>Q171*H171</f>
        <v>92.831694200000001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132</v>
      </c>
      <c r="AT171" s="232" t="s">
        <v>128</v>
      </c>
      <c r="AU171" s="232" t="s">
        <v>86</v>
      </c>
      <c r="AY171" s="18" t="s">
        <v>126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84</v>
      </c>
      <c r="BK171" s="233">
        <f>ROUND(I171*H171,2)</f>
        <v>0</v>
      </c>
      <c r="BL171" s="18" t="s">
        <v>132</v>
      </c>
      <c r="BM171" s="232" t="s">
        <v>196</v>
      </c>
    </row>
    <row r="172" s="13" customFormat="1">
      <c r="A172" s="13"/>
      <c r="B172" s="234"/>
      <c r="C172" s="235"/>
      <c r="D172" s="236" t="s">
        <v>134</v>
      </c>
      <c r="E172" s="237" t="s">
        <v>1</v>
      </c>
      <c r="F172" s="238" t="s">
        <v>197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134</v>
      </c>
      <c r="AU172" s="244" t="s">
        <v>86</v>
      </c>
      <c r="AV172" s="13" t="s">
        <v>84</v>
      </c>
      <c r="AW172" s="13" t="s">
        <v>33</v>
      </c>
      <c r="AX172" s="13" t="s">
        <v>76</v>
      </c>
      <c r="AY172" s="244" t="s">
        <v>126</v>
      </c>
    </row>
    <row r="173" s="14" customFormat="1">
      <c r="A173" s="14"/>
      <c r="B173" s="245"/>
      <c r="C173" s="246"/>
      <c r="D173" s="236" t="s">
        <v>134</v>
      </c>
      <c r="E173" s="247" t="s">
        <v>1</v>
      </c>
      <c r="F173" s="248" t="s">
        <v>198</v>
      </c>
      <c r="G173" s="246"/>
      <c r="H173" s="249">
        <v>37.100000000000001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134</v>
      </c>
      <c r="AU173" s="255" t="s">
        <v>86</v>
      </c>
      <c r="AV173" s="14" t="s">
        <v>86</v>
      </c>
      <c r="AW173" s="14" t="s">
        <v>33</v>
      </c>
      <c r="AX173" s="14" t="s">
        <v>76</v>
      </c>
      <c r="AY173" s="255" t="s">
        <v>126</v>
      </c>
    </row>
    <row r="174" s="15" customFormat="1">
      <c r="A174" s="15"/>
      <c r="B174" s="256"/>
      <c r="C174" s="257"/>
      <c r="D174" s="236" t="s">
        <v>134</v>
      </c>
      <c r="E174" s="258" t="s">
        <v>1</v>
      </c>
      <c r="F174" s="259" t="s">
        <v>137</v>
      </c>
      <c r="G174" s="257"/>
      <c r="H174" s="260">
        <v>37.100000000000001</v>
      </c>
      <c r="I174" s="261"/>
      <c r="J174" s="257"/>
      <c r="K174" s="257"/>
      <c r="L174" s="262"/>
      <c r="M174" s="263"/>
      <c r="N174" s="264"/>
      <c r="O174" s="264"/>
      <c r="P174" s="264"/>
      <c r="Q174" s="264"/>
      <c r="R174" s="264"/>
      <c r="S174" s="264"/>
      <c r="T174" s="26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6" t="s">
        <v>134</v>
      </c>
      <c r="AU174" s="266" t="s">
        <v>86</v>
      </c>
      <c r="AV174" s="15" t="s">
        <v>132</v>
      </c>
      <c r="AW174" s="15" t="s">
        <v>33</v>
      </c>
      <c r="AX174" s="15" t="s">
        <v>84</v>
      </c>
      <c r="AY174" s="266" t="s">
        <v>126</v>
      </c>
    </row>
    <row r="175" s="2" customFormat="1" ht="24.15" customHeight="1">
      <c r="A175" s="39"/>
      <c r="B175" s="40"/>
      <c r="C175" s="220" t="s">
        <v>145</v>
      </c>
      <c r="D175" s="220" t="s">
        <v>128</v>
      </c>
      <c r="E175" s="221" t="s">
        <v>199</v>
      </c>
      <c r="F175" s="222" t="s">
        <v>200</v>
      </c>
      <c r="G175" s="223" t="s">
        <v>178</v>
      </c>
      <c r="H175" s="224">
        <v>64.799999999999997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41</v>
      </c>
      <c r="O175" s="92"/>
      <c r="P175" s="230">
        <f>O175*H175</f>
        <v>0</v>
      </c>
      <c r="Q175" s="230">
        <v>0.0072691199999999996</v>
      </c>
      <c r="R175" s="230">
        <f>Q175*H175</f>
        <v>0.47103897599999994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132</v>
      </c>
      <c r="AT175" s="232" t="s">
        <v>128</v>
      </c>
      <c r="AU175" s="232" t="s">
        <v>86</v>
      </c>
      <c r="AY175" s="18" t="s">
        <v>126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84</v>
      </c>
      <c r="BK175" s="233">
        <f>ROUND(I175*H175,2)</f>
        <v>0</v>
      </c>
      <c r="BL175" s="18" t="s">
        <v>132</v>
      </c>
      <c r="BM175" s="232" t="s">
        <v>201</v>
      </c>
    </row>
    <row r="176" s="13" customFormat="1">
      <c r="A176" s="13"/>
      <c r="B176" s="234"/>
      <c r="C176" s="235"/>
      <c r="D176" s="236" t="s">
        <v>134</v>
      </c>
      <c r="E176" s="237" t="s">
        <v>1</v>
      </c>
      <c r="F176" s="238" t="s">
        <v>202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134</v>
      </c>
      <c r="AU176" s="244" t="s">
        <v>86</v>
      </c>
      <c r="AV176" s="13" t="s">
        <v>84</v>
      </c>
      <c r="AW176" s="13" t="s">
        <v>33</v>
      </c>
      <c r="AX176" s="13" t="s">
        <v>76</v>
      </c>
      <c r="AY176" s="244" t="s">
        <v>126</v>
      </c>
    </row>
    <row r="177" s="14" customFormat="1">
      <c r="A177" s="14"/>
      <c r="B177" s="245"/>
      <c r="C177" s="246"/>
      <c r="D177" s="236" t="s">
        <v>134</v>
      </c>
      <c r="E177" s="247" t="s">
        <v>1</v>
      </c>
      <c r="F177" s="248" t="s">
        <v>203</v>
      </c>
      <c r="G177" s="246"/>
      <c r="H177" s="249">
        <v>6.7999999999999998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134</v>
      </c>
      <c r="AU177" s="255" t="s">
        <v>86</v>
      </c>
      <c r="AV177" s="14" t="s">
        <v>86</v>
      </c>
      <c r="AW177" s="14" t="s">
        <v>33</v>
      </c>
      <c r="AX177" s="14" t="s">
        <v>76</v>
      </c>
      <c r="AY177" s="255" t="s">
        <v>126</v>
      </c>
    </row>
    <row r="178" s="13" customFormat="1">
      <c r="A178" s="13"/>
      <c r="B178" s="234"/>
      <c r="C178" s="235"/>
      <c r="D178" s="236" t="s">
        <v>134</v>
      </c>
      <c r="E178" s="237" t="s">
        <v>1</v>
      </c>
      <c r="F178" s="238" t="s">
        <v>204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134</v>
      </c>
      <c r="AU178" s="244" t="s">
        <v>86</v>
      </c>
      <c r="AV178" s="13" t="s">
        <v>84</v>
      </c>
      <c r="AW178" s="13" t="s">
        <v>33</v>
      </c>
      <c r="AX178" s="13" t="s">
        <v>76</v>
      </c>
      <c r="AY178" s="244" t="s">
        <v>126</v>
      </c>
    </row>
    <row r="179" s="14" customFormat="1">
      <c r="A179" s="14"/>
      <c r="B179" s="245"/>
      <c r="C179" s="246"/>
      <c r="D179" s="236" t="s">
        <v>134</v>
      </c>
      <c r="E179" s="247" t="s">
        <v>1</v>
      </c>
      <c r="F179" s="248" t="s">
        <v>205</v>
      </c>
      <c r="G179" s="246"/>
      <c r="H179" s="249">
        <v>10.4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134</v>
      </c>
      <c r="AU179" s="255" t="s">
        <v>86</v>
      </c>
      <c r="AV179" s="14" t="s">
        <v>86</v>
      </c>
      <c r="AW179" s="14" t="s">
        <v>33</v>
      </c>
      <c r="AX179" s="14" t="s">
        <v>76</v>
      </c>
      <c r="AY179" s="255" t="s">
        <v>126</v>
      </c>
    </row>
    <row r="180" s="13" customFormat="1">
      <c r="A180" s="13"/>
      <c r="B180" s="234"/>
      <c r="C180" s="235"/>
      <c r="D180" s="236" t="s">
        <v>134</v>
      </c>
      <c r="E180" s="237" t="s">
        <v>1</v>
      </c>
      <c r="F180" s="238" t="s">
        <v>206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134</v>
      </c>
      <c r="AU180" s="244" t="s">
        <v>86</v>
      </c>
      <c r="AV180" s="13" t="s">
        <v>84</v>
      </c>
      <c r="AW180" s="13" t="s">
        <v>33</v>
      </c>
      <c r="AX180" s="13" t="s">
        <v>76</v>
      </c>
      <c r="AY180" s="244" t="s">
        <v>126</v>
      </c>
    </row>
    <row r="181" s="14" customFormat="1">
      <c r="A181" s="14"/>
      <c r="B181" s="245"/>
      <c r="C181" s="246"/>
      <c r="D181" s="236" t="s">
        <v>134</v>
      </c>
      <c r="E181" s="247" t="s">
        <v>1</v>
      </c>
      <c r="F181" s="248" t="s">
        <v>207</v>
      </c>
      <c r="G181" s="246"/>
      <c r="H181" s="249">
        <v>47.600000000000001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134</v>
      </c>
      <c r="AU181" s="255" t="s">
        <v>86</v>
      </c>
      <c r="AV181" s="14" t="s">
        <v>86</v>
      </c>
      <c r="AW181" s="14" t="s">
        <v>33</v>
      </c>
      <c r="AX181" s="14" t="s">
        <v>76</v>
      </c>
      <c r="AY181" s="255" t="s">
        <v>126</v>
      </c>
    </row>
    <row r="182" s="15" customFormat="1">
      <c r="A182" s="15"/>
      <c r="B182" s="256"/>
      <c r="C182" s="257"/>
      <c r="D182" s="236" t="s">
        <v>134</v>
      </c>
      <c r="E182" s="258" t="s">
        <v>1</v>
      </c>
      <c r="F182" s="259" t="s">
        <v>137</v>
      </c>
      <c r="G182" s="257"/>
      <c r="H182" s="260">
        <v>64.799999999999997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134</v>
      </c>
      <c r="AU182" s="266" t="s">
        <v>86</v>
      </c>
      <c r="AV182" s="15" t="s">
        <v>132</v>
      </c>
      <c r="AW182" s="15" t="s">
        <v>33</v>
      </c>
      <c r="AX182" s="15" t="s">
        <v>84</v>
      </c>
      <c r="AY182" s="266" t="s">
        <v>126</v>
      </c>
    </row>
    <row r="183" s="2" customFormat="1" ht="24.15" customHeight="1">
      <c r="A183" s="39"/>
      <c r="B183" s="40"/>
      <c r="C183" s="220" t="s">
        <v>208</v>
      </c>
      <c r="D183" s="220" t="s">
        <v>128</v>
      </c>
      <c r="E183" s="221" t="s">
        <v>209</v>
      </c>
      <c r="F183" s="222" t="s">
        <v>210</v>
      </c>
      <c r="G183" s="223" t="s">
        <v>178</v>
      </c>
      <c r="H183" s="224">
        <v>64.799999999999997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4.5000000000000003E-05</v>
      </c>
      <c r="R183" s="230">
        <f>Q183*H183</f>
        <v>0.0029160000000000002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132</v>
      </c>
      <c r="AT183" s="232" t="s">
        <v>128</v>
      </c>
      <c r="AU183" s="232" t="s">
        <v>86</v>
      </c>
      <c r="AY183" s="18" t="s">
        <v>126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132</v>
      </c>
      <c r="BM183" s="232" t="s">
        <v>211</v>
      </c>
    </row>
    <row r="184" s="13" customFormat="1">
      <c r="A184" s="13"/>
      <c r="B184" s="234"/>
      <c r="C184" s="235"/>
      <c r="D184" s="236" t="s">
        <v>134</v>
      </c>
      <c r="E184" s="237" t="s">
        <v>1</v>
      </c>
      <c r="F184" s="238" t="s">
        <v>202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134</v>
      </c>
      <c r="AU184" s="244" t="s">
        <v>86</v>
      </c>
      <c r="AV184" s="13" t="s">
        <v>84</v>
      </c>
      <c r="AW184" s="13" t="s">
        <v>33</v>
      </c>
      <c r="AX184" s="13" t="s">
        <v>76</v>
      </c>
      <c r="AY184" s="244" t="s">
        <v>126</v>
      </c>
    </row>
    <row r="185" s="14" customFormat="1">
      <c r="A185" s="14"/>
      <c r="B185" s="245"/>
      <c r="C185" s="246"/>
      <c r="D185" s="236" t="s">
        <v>134</v>
      </c>
      <c r="E185" s="247" t="s">
        <v>1</v>
      </c>
      <c r="F185" s="248" t="s">
        <v>203</v>
      </c>
      <c r="G185" s="246"/>
      <c r="H185" s="249">
        <v>6.7999999999999998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134</v>
      </c>
      <c r="AU185" s="255" t="s">
        <v>86</v>
      </c>
      <c r="AV185" s="14" t="s">
        <v>86</v>
      </c>
      <c r="AW185" s="14" t="s">
        <v>33</v>
      </c>
      <c r="AX185" s="14" t="s">
        <v>76</v>
      </c>
      <c r="AY185" s="255" t="s">
        <v>126</v>
      </c>
    </row>
    <row r="186" s="13" customFormat="1">
      <c r="A186" s="13"/>
      <c r="B186" s="234"/>
      <c r="C186" s="235"/>
      <c r="D186" s="236" t="s">
        <v>134</v>
      </c>
      <c r="E186" s="237" t="s">
        <v>1</v>
      </c>
      <c r="F186" s="238" t="s">
        <v>204</v>
      </c>
      <c r="G186" s="235"/>
      <c r="H186" s="237" t="s">
        <v>1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134</v>
      </c>
      <c r="AU186" s="244" t="s">
        <v>86</v>
      </c>
      <c r="AV186" s="13" t="s">
        <v>84</v>
      </c>
      <c r="AW186" s="13" t="s">
        <v>33</v>
      </c>
      <c r="AX186" s="13" t="s">
        <v>76</v>
      </c>
      <c r="AY186" s="244" t="s">
        <v>126</v>
      </c>
    </row>
    <row r="187" s="14" customFormat="1">
      <c r="A187" s="14"/>
      <c r="B187" s="245"/>
      <c r="C187" s="246"/>
      <c r="D187" s="236" t="s">
        <v>134</v>
      </c>
      <c r="E187" s="247" t="s">
        <v>1</v>
      </c>
      <c r="F187" s="248" t="s">
        <v>205</v>
      </c>
      <c r="G187" s="246"/>
      <c r="H187" s="249">
        <v>10.4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134</v>
      </c>
      <c r="AU187" s="255" t="s">
        <v>86</v>
      </c>
      <c r="AV187" s="14" t="s">
        <v>86</v>
      </c>
      <c r="AW187" s="14" t="s">
        <v>33</v>
      </c>
      <c r="AX187" s="14" t="s">
        <v>76</v>
      </c>
      <c r="AY187" s="255" t="s">
        <v>126</v>
      </c>
    </row>
    <row r="188" s="13" customFormat="1">
      <c r="A188" s="13"/>
      <c r="B188" s="234"/>
      <c r="C188" s="235"/>
      <c r="D188" s="236" t="s">
        <v>134</v>
      </c>
      <c r="E188" s="237" t="s">
        <v>1</v>
      </c>
      <c r="F188" s="238" t="s">
        <v>206</v>
      </c>
      <c r="G188" s="235"/>
      <c r="H188" s="237" t="s">
        <v>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134</v>
      </c>
      <c r="AU188" s="244" t="s">
        <v>86</v>
      </c>
      <c r="AV188" s="13" t="s">
        <v>84</v>
      </c>
      <c r="AW188" s="13" t="s">
        <v>33</v>
      </c>
      <c r="AX188" s="13" t="s">
        <v>76</v>
      </c>
      <c r="AY188" s="244" t="s">
        <v>126</v>
      </c>
    </row>
    <row r="189" s="14" customFormat="1">
      <c r="A189" s="14"/>
      <c r="B189" s="245"/>
      <c r="C189" s="246"/>
      <c r="D189" s="236" t="s">
        <v>134</v>
      </c>
      <c r="E189" s="247" t="s">
        <v>1</v>
      </c>
      <c r="F189" s="248" t="s">
        <v>207</v>
      </c>
      <c r="G189" s="246"/>
      <c r="H189" s="249">
        <v>47.600000000000001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134</v>
      </c>
      <c r="AU189" s="255" t="s">
        <v>86</v>
      </c>
      <c r="AV189" s="14" t="s">
        <v>86</v>
      </c>
      <c r="AW189" s="14" t="s">
        <v>33</v>
      </c>
      <c r="AX189" s="14" t="s">
        <v>76</v>
      </c>
      <c r="AY189" s="255" t="s">
        <v>126</v>
      </c>
    </row>
    <row r="190" s="15" customFormat="1">
      <c r="A190" s="15"/>
      <c r="B190" s="256"/>
      <c r="C190" s="257"/>
      <c r="D190" s="236" t="s">
        <v>134</v>
      </c>
      <c r="E190" s="258" t="s">
        <v>1</v>
      </c>
      <c r="F190" s="259" t="s">
        <v>137</v>
      </c>
      <c r="G190" s="257"/>
      <c r="H190" s="260">
        <v>64.799999999999997</v>
      </c>
      <c r="I190" s="261"/>
      <c r="J190" s="257"/>
      <c r="K190" s="257"/>
      <c r="L190" s="262"/>
      <c r="M190" s="263"/>
      <c r="N190" s="264"/>
      <c r="O190" s="264"/>
      <c r="P190" s="264"/>
      <c r="Q190" s="264"/>
      <c r="R190" s="264"/>
      <c r="S190" s="264"/>
      <c r="T190" s="26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66" t="s">
        <v>134</v>
      </c>
      <c r="AU190" s="266" t="s">
        <v>86</v>
      </c>
      <c r="AV190" s="15" t="s">
        <v>132</v>
      </c>
      <c r="AW190" s="15" t="s">
        <v>33</v>
      </c>
      <c r="AX190" s="15" t="s">
        <v>84</v>
      </c>
      <c r="AY190" s="266" t="s">
        <v>126</v>
      </c>
    </row>
    <row r="191" s="2" customFormat="1" ht="21.75" customHeight="1">
      <c r="A191" s="39"/>
      <c r="B191" s="40"/>
      <c r="C191" s="220" t="s">
        <v>8</v>
      </c>
      <c r="D191" s="220" t="s">
        <v>128</v>
      </c>
      <c r="E191" s="221" t="s">
        <v>212</v>
      </c>
      <c r="F191" s="222" t="s">
        <v>213</v>
      </c>
      <c r="G191" s="223" t="s">
        <v>153</v>
      </c>
      <c r="H191" s="224">
        <v>2.8399999999999999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1.0492655</v>
      </c>
      <c r="R191" s="230">
        <f>Q191*H191</f>
        <v>2.9799140199999998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132</v>
      </c>
      <c r="AT191" s="232" t="s">
        <v>128</v>
      </c>
      <c r="AU191" s="232" t="s">
        <v>86</v>
      </c>
      <c r="AY191" s="18" t="s">
        <v>126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84</v>
      </c>
      <c r="BK191" s="233">
        <f>ROUND(I191*H191,2)</f>
        <v>0</v>
      </c>
      <c r="BL191" s="18" t="s">
        <v>132</v>
      </c>
      <c r="BM191" s="232" t="s">
        <v>214</v>
      </c>
    </row>
    <row r="192" s="13" customFormat="1">
      <c r="A192" s="13"/>
      <c r="B192" s="234"/>
      <c r="C192" s="235"/>
      <c r="D192" s="236" t="s">
        <v>134</v>
      </c>
      <c r="E192" s="237" t="s">
        <v>1</v>
      </c>
      <c r="F192" s="238" t="s">
        <v>215</v>
      </c>
      <c r="G192" s="235"/>
      <c r="H192" s="237" t="s">
        <v>1</v>
      </c>
      <c r="I192" s="239"/>
      <c r="J192" s="235"/>
      <c r="K192" s="235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134</v>
      </c>
      <c r="AU192" s="244" t="s">
        <v>86</v>
      </c>
      <c r="AV192" s="13" t="s">
        <v>84</v>
      </c>
      <c r="AW192" s="13" t="s">
        <v>33</v>
      </c>
      <c r="AX192" s="13" t="s">
        <v>76</v>
      </c>
      <c r="AY192" s="244" t="s">
        <v>126</v>
      </c>
    </row>
    <row r="193" s="14" customFormat="1">
      <c r="A193" s="14"/>
      <c r="B193" s="245"/>
      <c r="C193" s="246"/>
      <c r="D193" s="236" t="s">
        <v>134</v>
      </c>
      <c r="E193" s="247" t="s">
        <v>1</v>
      </c>
      <c r="F193" s="248" t="s">
        <v>216</v>
      </c>
      <c r="G193" s="246"/>
      <c r="H193" s="249">
        <v>2.8399999999999999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134</v>
      </c>
      <c r="AU193" s="255" t="s">
        <v>86</v>
      </c>
      <c r="AV193" s="14" t="s">
        <v>86</v>
      </c>
      <c r="AW193" s="14" t="s">
        <v>33</v>
      </c>
      <c r="AX193" s="14" t="s">
        <v>76</v>
      </c>
      <c r="AY193" s="255" t="s">
        <v>126</v>
      </c>
    </row>
    <row r="194" s="15" customFormat="1">
      <c r="A194" s="15"/>
      <c r="B194" s="256"/>
      <c r="C194" s="257"/>
      <c r="D194" s="236" t="s">
        <v>134</v>
      </c>
      <c r="E194" s="258" t="s">
        <v>1</v>
      </c>
      <c r="F194" s="259" t="s">
        <v>137</v>
      </c>
      <c r="G194" s="257"/>
      <c r="H194" s="260">
        <v>2.8399999999999999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134</v>
      </c>
      <c r="AU194" s="266" t="s">
        <v>86</v>
      </c>
      <c r="AV194" s="15" t="s">
        <v>132</v>
      </c>
      <c r="AW194" s="15" t="s">
        <v>33</v>
      </c>
      <c r="AX194" s="15" t="s">
        <v>84</v>
      </c>
      <c r="AY194" s="266" t="s">
        <v>126</v>
      </c>
    </row>
    <row r="195" s="2" customFormat="1" ht="24.15" customHeight="1">
      <c r="A195" s="39"/>
      <c r="B195" s="40"/>
      <c r="C195" s="220" t="s">
        <v>217</v>
      </c>
      <c r="D195" s="220" t="s">
        <v>128</v>
      </c>
      <c r="E195" s="221" t="s">
        <v>218</v>
      </c>
      <c r="F195" s="222" t="s">
        <v>219</v>
      </c>
      <c r="G195" s="223" t="s">
        <v>220</v>
      </c>
      <c r="H195" s="224">
        <v>21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41</v>
      </c>
      <c r="O195" s="92"/>
      <c r="P195" s="230">
        <f>O195*H195</f>
        <v>0</v>
      </c>
      <c r="Q195" s="230">
        <v>0.012</v>
      </c>
      <c r="R195" s="230">
        <f>Q195*H195</f>
        <v>0.252</v>
      </c>
      <c r="S195" s="230">
        <v>0</v>
      </c>
      <c r="T195" s="231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132</v>
      </c>
      <c r="AT195" s="232" t="s">
        <v>128</v>
      </c>
      <c r="AU195" s="232" t="s">
        <v>86</v>
      </c>
      <c r="AY195" s="18" t="s">
        <v>126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84</v>
      </c>
      <c r="BK195" s="233">
        <f>ROUND(I195*H195,2)</f>
        <v>0</v>
      </c>
      <c r="BL195" s="18" t="s">
        <v>132</v>
      </c>
      <c r="BM195" s="232" t="s">
        <v>221</v>
      </c>
    </row>
    <row r="196" s="13" customFormat="1">
      <c r="A196" s="13"/>
      <c r="B196" s="234"/>
      <c r="C196" s="235"/>
      <c r="D196" s="236" t="s">
        <v>134</v>
      </c>
      <c r="E196" s="237" t="s">
        <v>1</v>
      </c>
      <c r="F196" s="238" t="s">
        <v>222</v>
      </c>
      <c r="G196" s="235"/>
      <c r="H196" s="237" t="s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134</v>
      </c>
      <c r="AU196" s="244" t="s">
        <v>86</v>
      </c>
      <c r="AV196" s="13" t="s">
        <v>84</v>
      </c>
      <c r="AW196" s="13" t="s">
        <v>33</v>
      </c>
      <c r="AX196" s="13" t="s">
        <v>76</v>
      </c>
      <c r="AY196" s="244" t="s">
        <v>126</v>
      </c>
    </row>
    <row r="197" s="13" customFormat="1">
      <c r="A197" s="13"/>
      <c r="B197" s="234"/>
      <c r="C197" s="235"/>
      <c r="D197" s="236" t="s">
        <v>134</v>
      </c>
      <c r="E197" s="237" t="s">
        <v>1</v>
      </c>
      <c r="F197" s="238" t="s">
        <v>223</v>
      </c>
      <c r="G197" s="235"/>
      <c r="H197" s="237" t="s">
        <v>1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134</v>
      </c>
      <c r="AU197" s="244" t="s">
        <v>86</v>
      </c>
      <c r="AV197" s="13" t="s">
        <v>84</v>
      </c>
      <c r="AW197" s="13" t="s">
        <v>33</v>
      </c>
      <c r="AX197" s="13" t="s">
        <v>76</v>
      </c>
      <c r="AY197" s="244" t="s">
        <v>126</v>
      </c>
    </row>
    <row r="198" s="14" customFormat="1">
      <c r="A198" s="14"/>
      <c r="B198" s="245"/>
      <c r="C198" s="246"/>
      <c r="D198" s="236" t="s">
        <v>134</v>
      </c>
      <c r="E198" s="247" t="s">
        <v>1</v>
      </c>
      <c r="F198" s="248" t="s">
        <v>224</v>
      </c>
      <c r="G198" s="246"/>
      <c r="H198" s="249">
        <v>19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134</v>
      </c>
      <c r="AU198" s="255" t="s">
        <v>86</v>
      </c>
      <c r="AV198" s="14" t="s">
        <v>86</v>
      </c>
      <c r="AW198" s="14" t="s">
        <v>33</v>
      </c>
      <c r="AX198" s="14" t="s">
        <v>76</v>
      </c>
      <c r="AY198" s="255" t="s">
        <v>126</v>
      </c>
    </row>
    <row r="199" s="13" customFormat="1">
      <c r="A199" s="13"/>
      <c r="B199" s="234"/>
      <c r="C199" s="235"/>
      <c r="D199" s="236" t="s">
        <v>134</v>
      </c>
      <c r="E199" s="237" t="s">
        <v>1</v>
      </c>
      <c r="F199" s="238" t="s">
        <v>225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134</v>
      </c>
      <c r="AU199" s="244" t="s">
        <v>86</v>
      </c>
      <c r="AV199" s="13" t="s">
        <v>84</v>
      </c>
      <c r="AW199" s="13" t="s">
        <v>33</v>
      </c>
      <c r="AX199" s="13" t="s">
        <v>76</v>
      </c>
      <c r="AY199" s="244" t="s">
        <v>126</v>
      </c>
    </row>
    <row r="200" s="14" customFormat="1">
      <c r="A200" s="14"/>
      <c r="B200" s="245"/>
      <c r="C200" s="246"/>
      <c r="D200" s="236" t="s">
        <v>134</v>
      </c>
      <c r="E200" s="247" t="s">
        <v>1</v>
      </c>
      <c r="F200" s="248" t="s">
        <v>86</v>
      </c>
      <c r="G200" s="246"/>
      <c r="H200" s="249">
        <v>2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134</v>
      </c>
      <c r="AU200" s="255" t="s">
        <v>86</v>
      </c>
      <c r="AV200" s="14" t="s">
        <v>86</v>
      </c>
      <c r="AW200" s="14" t="s">
        <v>33</v>
      </c>
      <c r="AX200" s="14" t="s">
        <v>76</v>
      </c>
      <c r="AY200" s="255" t="s">
        <v>126</v>
      </c>
    </row>
    <row r="201" s="15" customFormat="1">
      <c r="A201" s="15"/>
      <c r="B201" s="256"/>
      <c r="C201" s="257"/>
      <c r="D201" s="236" t="s">
        <v>134</v>
      </c>
      <c r="E201" s="258" t="s">
        <v>1</v>
      </c>
      <c r="F201" s="259" t="s">
        <v>137</v>
      </c>
      <c r="G201" s="257"/>
      <c r="H201" s="260">
        <v>21</v>
      </c>
      <c r="I201" s="261"/>
      <c r="J201" s="257"/>
      <c r="K201" s="257"/>
      <c r="L201" s="262"/>
      <c r="M201" s="263"/>
      <c r="N201" s="264"/>
      <c r="O201" s="264"/>
      <c r="P201" s="264"/>
      <c r="Q201" s="264"/>
      <c r="R201" s="264"/>
      <c r="S201" s="264"/>
      <c r="T201" s="26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6" t="s">
        <v>134</v>
      </c>
      <c r="AU201" s="266" t="s">
        <v>86</v>
      </c>
      <c r="AV201" s="15" t="s">
        <v>132</v>
      </c>
      <c r="AW201" s="15" t="s">
        <v>33</v>
      </c>
      <c r="AX201" s="15" t="s">
        <v>84</v>
      </c>
      <c r="AY201" s="266" t="s">
        <v>126</v>
      </c>
    </row>
    <row r="202" s="2" customFormat="1" ht="16.5" customHeight="1">
      <c r="A202" s="39"/>
      <c r="B202" s="40"/>
      <c r="C202" s="267" t="s">
        <v>226</v>
      </c>
      <c r="D202" s="267" t="s">
        <v>161</v>
      </c>
      <c r="E202" s="268" t="s">
        <v>227</v>
      </c>
      <c r="F202" s="269" t="s">
        <v>228</v>
      </c>
      <c r="G202" s="270" t="s">
        <v>153</v>
      </c>
      <c r="H202" s="271">
        <v>16.672999999999998</v>
      </c>
      <c r="I202" s="272"/>
      <c r="J202" s="273">
        <f>ROUND(I202*H202,2)</f>
        <v>0</v>
      </c>
      <c r="K202" s="274"/>
      <c r="L202" s="275"/>
      <c r="M202" s="276" t="s">
        <v>1</v>
      </c>
      <c r="N202" s="277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164</v>
      </c>
      <c r="AT202" s="232" t="s">
        <v>161</v>
      </c>
      <c r="AU202" s="232" t="s">
        <v>86</v>
      </c>
      <c r="AY202" s="18" t="s">
        <v>126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132</v>
      </c>
      <c r="BM202" s="232" t="s">
        <v>229</v>
      </c>
    </row>
    <row r="203" s="2" customFormat="1">
      <c r="A203" s="39"/>
      <c r="B203" s="40"/>
      <c r="C203" s="41"/>
      <c r="D203" s="236" t="s">
        <v>230</v>
      </c>
      <c r="E203" s="41"/>
      <c r="F203" s="278" t="s">
        <v>231</v>
      </c>
      <c r="G203" s="41"/>
      <c r="H203" s="41"/>
      <c r="I203" s="279"/>
      <c r="J203" s="41"/>
      <c r="K203" s="41"/>
      <c r="L203" s="45"/>
      <c r="M203" s="280"/>
      <c r="N203" s="281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230</v>
      </c>
      <c r="AU203" s="18" t="s">
        <v>86</v>
      </c>
    </row>
    <row r="204" s="14" customFormat="1">
      <c r="A204" s="14"/>
      <c r="B204" s="245"/>
      <c r="C204" s="246"/>
      <c r="D204" s="236" t="s">
        <v>134</v>
      </c>
      <c r="E204" s="247" t="s">
        <v>1</v>
      </c>
      <c r="F204" s="248" t="s">
        <v>232</v>
      </c>
      <c r="G204" s="246"/>
      <c r="H204" s="249">
        <v>16.672999999999998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134</v>
      </c>
      <c r="AU204" s="255" t="s">
        <v>86</v>
      </c>
      <c r="AV204" s="14" t="s">
        <v>86</v>
      </c>
      <c r="AW204" s="14" t="s">
        <v>33</v>
      </c>
      <c r="AX204" s="14" t="s">
        <v>76</v>
      </c>
      <c r="AY204" s="255" t="s">
        <v>126</v>
      </c>
    </row>
    <row r="205" s="15" customFormat="1">
      <c r="A205" s="15"/>
      <c r="B205" s="256"/>
      <c r="C205" s="257"/>
      <c r="D205" s="236" t="s">
        <v>134</v>
      </c>
      <c r="E205" s="258" t="s">
        <v>1</v>
      </c>
      <c r="F205" s="259" t="s">
        <v>137</v>
      </c>
      <c r="G205" s="257"/>
      <c r="H205" s="260">
        <v>16.672999999999998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6" t="s">
        <v>134</v>
      </c>
      <c r="AU205" s="266" t="s">
        <v>86</v>
      </c>
      <c r="AV205" s="15" t="s">
        <v>132</v>
      </c>
      <c r="AW205" s="15" t="s">
        <v>33</v>
      </c>
      <c r="AX205" s="15" t="s">
        <v>84</v>
      </c>
      <c r="AY205" s="266" t="s">
        <v>126</v>
      </c>
    </row>
    <row r="206" s="2" customFormat="1" ht="16.5" customHeight="1">
      <c r="A206" s="39"/>
      <c r="B206" s="40"/>
      <c r="C206" s="267" t="s">
        <v>233</v>
      </c>
      <c r="D206" s="267" t="s">
        <v>161</v>
      </c>
      <c r="E206" s="268" t="s">
        <v>234</v>
      </c>
      <c r="F206" s="269" t="s">
        <v>235</v>
      </c>
      <c r="G206" s="270" t="s">
        <v>153</v>
      </c>
      <c r="H206" s="271">
        <v>0.47299999999999998</v>
      </c>
      <c r="I206" s="272"/>
      <c r="J206" s="273">
        <f>ROUND(I206*H206,2)</f>
        <v>0</v>
      </c>
      <c r="K206" s="274"/>
      <c r="L206" s="275"/>
      <c r="M206" s="276" t="s">
        <v>1</v>
      </c>
      <c r="N206" s="277" t="s">
        <v>41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164</v>
      </c>
      <c r="AT206" s="232" t="s">
        <v>161</v>
      </c>
      <c r="AU206" s="232" t="s">
        <v>86</v>
      </c>
      <c r="AY206" s="18" t="s">
        <v>126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84</v>
      </c>
      <c r="BK206" s="233">
        <f>ROUND(I206*H206,2)</f>
        <v>0</v>
      </c>
      <c r="BL206" s="18" t="s">
        <v>132</v>
      </c>
      <c r="BM206" s="232" t="s">
        <v>236</v>
      </c>
    </row>
    <row r="207" s="2" customFormat="1">
      <c r="A207" s="39"/>
      <c r="B207" s="40"/>
      <c r="C207" s="41"/>
      <c r="D207" s="236" t="s">
        <v>230</v>
      </c>
      <c r="E207" s="41"/>
      <c r="F207" s="278" t="s">
        <v>237</v>
      </c>
      <c r="G207" s="41"/>
      <c r="H207" s="41"/>
      <c r="I207" s="279"/>
      <c r="J207" s="41"/>
      <c r="K207" s="41"/>
      <c r="L207" s="45"/>
      <c r="M207" s="280"/>
      <c r="N207" s="281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230</v>
      </c>
      <c r="AU207" s="18" t="s">
        <v>86</v>
      </c>
    </row>
    <row r="208" s="14" customFormat="1">
      <c r="A208" s="14"/>
      <c r="B208" s="245"/>
      <c r="C208" s="246"/>
      <c r="D208" s="236" t="s">
        <v>134</v>
      </c>
      <c r="E208" s="247" t="s">
        <v>1</v>
      </c>
      <c r="F208" s="248" t="s">
        <v>238</v>
      </c>
      <c r="G208" s="246"/>
      <c r="H208" s="249">
        <v>0.47299999999999998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134</v>
      </c>
      <c r="AU208" s="255" t="s">
        <v>86</v>
      </c>
      <c r="AV208" s="14" t="s">
        <v>86</v>
      </c>
      <c r="AW208" s="14" t="s">
        <v>33</v>
      </c>
      <c r="AX208" s="14" t="s">
        <v>76</v>
      </c>
      <c r="AY208" s="255" t="s">
        <v>126</v>
      </c>
    </row>
    <row r="209" s="15" customFormat="1">
      <c r="A209" s="15"/>
      <c r="B209" s="256"/>
      <c r="C209" s="257"/>
      <c r="D209" s="236" t="s">
        <v>134</v>
      </c>
      <c r="E209" s="258" t="s">
        <v>1</v>
      </c>
      <c r="F209" s="259" t="s">
        <v>137</v>
      </c>
      <c r="G209" s="257"/>
      <c r="H209" s="260">
        <v>0.47299999999999998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134</v>
      </c>
      <c r="AU209" s="266" t="s">
        <v>86</v>
      </c>
      <c r="AV209" s="15" t="s">
        <v>132</v>
      </c>
      <c r="AW209" s="15" t="s">
        <v>33</v>
      </c>
      <c r="AX209" s="15" t="s">
        <v>84</v>
      </c>
      <c r="AY209" s="266" t="s">
        <v>126</v>
      </c>
    </row>
    <row r="210" s="2" customFormat="1" ht="16.5" customHeight="1">
      <c r="A210" s="39"/>
      <c r="B210" s="40"/>
      <c r="C210" s="267" t="s">
        <v>224</v>
      </c>
      <c r="D210" s="267" t="s">
        <v>161</v>
      </c>
      <c r="E210" s="268" t="s">
        <v>239</v>
      </c>
      <c r="F210" s="269" t="s">
        <v>240</v>
      </c>
      <c r="G210" s="270" t="s">
        <v>241</v>
      </c>
      <c r="H210" s="271">
        <v>52.200000000000003</v>
      </c>
      <c r="I210" s="272"/>
      <c r="J210" s="273">
        <f>ROUND(I210*H210,2)</f>
        <v>0</v>
      </c>
      <c r="K210" s="274"/>
      <c r="L210" s="275"/>
      <c r="M210" s="276" t="s">
        <v>1</v>
      </c>
      <c r="N210" s="277" t="s">
        <v>41</v>
      </c>
      <c r="O210" s="92"/>
      <c r="P210" s="230">
        <f>O210*H210</f>
        <v>0</v>
      </c>
      <c r="Q210" s="230">
        <v>0.0025000000000000001</v>
      </c>
      <c r="R210" s="230">
        <f>Q210*H210</f>
        <v>0.13050000000000001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164</v>
      </c>
      <c r="AT210" s="232" t="s">
        <v>161</v>
      </c>
      <c r="AU210" s="232" t="s">
        <v>86</v>
      </c>
      <c r="AY210" s="18" t="s">
        <v>126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132</v>
      </c>
      <c r="BM210" s="232" t="s">
        <v>242</v>
      </c>
    </row>
    <row r="211" s="13" customFormat="1">
      <c r="A211" s="13"/>
      <c r="B211" s="234"/>
      <c r="C211" s="235"/>
      <c r="D211" s="236" t="s">
        <v>134</v>
      </c>
      <c r="E211" s="237" t="s">
        <v>1</v>
      </c>
      <c r="F211" s="238" t="s">
        <v>243</v>
      </c>
      <c r="G211" s="235"/>
      <c r="H211" s="237" t="s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134</v>
      </c>
      <c r="AU211" s="244" t="s">
        <v>86</v>
      </c>
      <c r="AV211" s="13" t="s">
        <v>84</v>
      </c>
      <c r="AW211" s="13" t="s">
        <v>33</v>
      </c>
      <c r="AX211" s="13" t="s">
        <v>76</v>
      </c>
      <c r="AY211" s="244" t="s">
        <v>126</v>
      </c>
    </row>
    <row r="212" s="14" customFormat="1">
      <c r="A212" s="14"/>
      <c r="B212" s="245"/>
      <c r="C212" s="246"/>
      <c r="D212" s="236" t="s">
        <v>134</v>
      </c>
      <c r="E212" s="247" t="s">
        <v>1</v>
      </c>
      <c r="F212" s="248" t="s">
        <v>244</v>
      </c>
      <c r="G212" s="246"/>
      <c r="H212" s="249">
        <v>52.200000000000003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134</v>
      </c>
      <c r="AU212" s="255" t="s">
        <v>86</v>
      </c>
      <c r="AV212" s="14" t="s">
        <v>86</v>
      </c>
      <c r="AW212" s="14" t="s">
        <v>33</v>
      </c>
      <c r="AX212" s="14" t="s">
        <v>76</v>
      </c>
      <c r="AY212" s="255" t="s">
        <v>126</v>
      </c>
    </row>
    <row r="213" s="15" customFormat="1">
      <c r="A213" s="15"/>
      <c r="B213" s="256"/>
      <c r="C213" s="257"/>
      <c r="D213" s="236" t="s">
        <v>134</v>
      </c>
      <c r="E213" s="258" t="s">
        <v>1</v>
      </c>
      <c r="F213" s="259" t="s">
        <v>137</v>
      </c>
      <c r="G213" s="257"/>
      <c r="H213" s="260">
        <v>52.200000000000003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6" t="s">
        <v>134</v>
      </c>
      <c r="AU213" s="266" t="s">
        <v>86</v>
      </c>
      <c r="AV213" s="15" t="s">
        <v>132</v>
      </c>
      <c r="AW213" s="15" t="s">
        <v>33</v>
      </c>
      <c r="AX213" s="15" t="s">
        <v>84</v>
      </c>
      <c r="AY213" s="266" t="s">
        <v>126</v>
      </c>
    </row>
    <row r="214" s="2" customFormat="1" ht="16.5" customHeight="1">
      <c r="A214" s="39"/>
      <c r="B214" s="40"/>
      <c r="C214" s="267" t="s">
        <v>245</v>
      </c>
      <c r="D214" s="267" t="s">
        <v>161</v>
      </c>
      <c r="E214" s="268" t="s">
        <v>246</v>
      </c>
      <c r="F214" s="269" t="s">
        <v>247</v>
      </c>
      <c r="G214" s="270" t="s">
        <v>248</v>
      </c>
      <c r="H214" s="271">
        <v>2.8799999999999999</v>
      </c>
      <c r="I214" s="272"/>
      <c r="J214" s="273">
        <f>ROUND(I214*H214,2)</f>
        <v>0</v>
      </c>
      <c r="K214" s="274"/>
      <c r="L214" s="275"/>
      <c r="M214" s="276" t="s">
        <v>1</v>
      </c>
      <c r="N214" s="277" t="s">
        <v>41</v>
      </c>
      <c r="O214" s="92"/>
      <c r="P214" s="230">
        <f>O214*H214</f>
        <v>0</v>
      </c>
      <c r="Q214" s="230">
        <v>0.0064400000000000004</v>
      </c>
      <c r="R214" s="230">
        <f>Q214*H214</f>
        <v>0.0185472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164</v>
      </c>
      <c r="AT214" s="232" t="s">
        <v>161</v>
      </c>
      <c r="AU214" s="232" t="s">
        <v>86</v>
      </c>
      <c r="AY214" s="18" t="s">
        <v>126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132</v>
      </c>
      <c r="BM214" s="232" t="s">
        <v>249</v>
      </c>
    </row>
    <row r="215" s="14" customFormat="1">
      <c r="A215" s="14"/>
      <c r="B215" s="245"/>
      <c r="C215" s="246"/>
      <c r="D215" s="236" t="s">
        <v>134</v>
      </c>
      <c r="E215" s="247" t="s">
        <v>1</v>
      </c>
      <c r="F215" s="248" t="s">
        <v>250</v>
      </c>
      <c r="G215" s="246"/>
      <c r="H215" s="249">
        <v>2.8799999999999999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134</v>
      </c>
      <c r="AU215" s="255" t="s">
        <v>86</v>
      </c>
      <c r="AV215" s="14" t="s">
        <v>86</v>
      </c>
      <c r="AW215" s="14" t="s">
        <v>33</v>
      </c>
      <c r="AX215" s="14" t="s">
        <v>76</v>
      </c>
      <c r="AY215" s="255" t="s">
        <v>126</v>
      </c>
    </row>
    <row r="216" s="15" customFormat="1">
      <c r="A216" s="15"/>
      <c r="B216" s="256"/>
      <c r="C216" s="257"/>
      <c r="D216" s="236" t="s">
        <v>134</v>
      </c>
      <c r="E216" s="258" t="s">
        <v>1</v>
      </c>
      <c r="F216" s="259" t="s">
        <v>137</v>
      </c>
      <c r="G216" s="257"/>
      <c r="H216" s="260">
        <v>2.8799999999999999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134</v>
      </c>
      <c r="AU216" s="266" t="s">
        <v>86</v>
      </c>
      <c r="AV216" s="15" t="s">
        <v>132</v>
      </c>
      <c r="AW216" s="15" t="s">
        <v>33</v>
      </c>
      <c r="AX216" s="15" t="s">
        <v>84</v>
      </c>
      <c r="AY216" s="266" t="s">
        <v>126</v>
      </c>
    </row>
    <row r="217" s="2" customFormat="1" ht="16.5" customHeight="1">
      <c r="A217" s="39"/>
      <c r="B217" s="40"/>
      <c r="C217" s="267" t="s">
        <v>7</v>
      </c>
      <c r="D217" s="267" t="s">
        <v>161</v>
      </c>
      <c r="E217" s="268" t="s">
        <v>251</v>
      </c>
      <c r="F217" s="269" t="s">
        <v>252</v>
      </c>
      <c r="G217" s="270" t="s">
        <v>248</v>
      </c>
      <c r="H217" s="271">
        <v>2.8799999999999999</v>
      </c>
      <c r="I217" s="272"/>
      <c r="J217" s="273">
        <f>ROUND(I217*H217,2)</f>
        <v>0</v>
      </c>
      <c r="K217" s="274"/>
      <c r="L217" s="275"/>
      <c r="M217" s="276" t="s">
        <v>1</v>
      </c>
      <c r="N217" s="277" t="s">
        <v>41</v>
      </c>
      <c r="O217" s="92"/>
      <c r="P217" s="230">
        <f>O217*H217</f>
        <v>0</v>
      </c>
      <c r="Q217" s="230">
        <v>0.00172</v>
      </c>
      <c r="R217" s="230">
        <f>Q217*H217</f>
        <v>0.0049535999999999998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164</v>
      </c>
      <c r="AT217" s="232" t="s">
        <v>161</v>
      </c>
      <c r="AU217" s="232" t="s">
        <v>86</v>
      </c>
      <c r="AY217" s="18" t="s">
        <v>126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84</v>
      </c>
      <c r="BK217" s="233">
        <f>ROUND(I217*H217,2)</f>
        <v>0</v>
      </c>
      <c r="BL217" s="18" t="s">
        <v>132</v>
      </c>
      <c r="BM217" s="232" t="s">
        <v>253</v>
      </c>
    </row>
    <row r="218" s="14" customFormat="1">
      <c r="A218" s="14"/>
      <c r="B218" s="245"/>
      <c r="C218" s="246"/>
      <c r="D218" s="236" t="s">
        <v>134</v>
      </c>
      <c r="E218" s="247" t="s">
        <v>1</v>
      </c>
      <c r="F218" s="248" t="s">
        <v>250</v>
      </c>
      <c r="G218" s="246"/>
      <c r="H218" s="249">
        <v>2.8799999999999999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134</v>
      </c>
      <c r="AU218" s="255" t="s">
        <v>86</v>
      </c>
      <c r="AV218" s="14" t="s">
        <v>86</v>
      </c>
      <c r="AW218" s="14" t="s">
        <v>33</v>
      </c>
      <c r="AX218" s="14" t="s">
        <v>76</v>
      </c>
      <c r="AY218" s="255" t="s">
        <v>126</v>
      </c>
    </row>
    <row r="219" s="15" customFormat="1">
      <c r="A219" s="15"/>
      <c r="B219" s="256"/>
      <c r="C219" s="257"/>
      <c r="D219" s="236" t="s">
        <v>134</v>
      </c>
      <c r="E219" s="258" t="s">
        <v>1</v>
      </c>
      <c r="F219" s="259" t="s">
        <v>137</v>
      </c>
      <c r="G219" s="257"/>
      <c r="H219" s="260">
        <v>2.8799999999999999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134</v>
      </c>
      <c r="AU219" s="266" t="s">
        <v>86</v>
      </c>
      <c r="AV219" s="15" t="s">
        <v>132</v>
      </c>
      <c r="AW219" s="15" t="s">
        <v>33</v>
      </c>
      <c r="AX219" s="15" t="s">
        <v>84</v>
      </c>
      <c r="AY219" s="266" t="s">
        <v>126</v>
      </c>
    </row>
    <row r="220" s="2" customFormat="1" ht="21.75" customHeight="1">
      <c r="A220" s="39"/>
      <c r="B220" s="40"/>
      <c r="C220" s="220" t="s">
        <v>254</v>
      </c>
      <c r="D220" s="220" t="s">
        <v>128</v>
      </c>
      <c r="E220" s="221" t="s">
        <v>255</v>
      </c>
      <c r="F220" s="222" t="s">
        <v>256</v>
      </c>
      <c r="G220" s="223" t="s">
        <v>178</v>
      </c>
      <c r="H220" s="224">
        <v>49.418999999999997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0.0036805200000000001</v>
      </c>
      <c r="R220" s="230">
        <f>Q220*H220</f>
        <v>0.18188761787999999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132</v>
      </c>
      <c r="AT220" s="232" t="s">
        <v>128</v>
      </c>
      <c r="AU220" s="232" t="s">
        <v>86</v>
      </c>
      <c r="AY220" s="18" t="s">
        <v>126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132</v>
      </c>
      <c r="BM220" s="232" t="s">
        <v>257</v>
      </c>
    </row>
    <row r="221" s="14" customFormat="1">
      <c r="A221" s="14"/>
      <c r="B221" s="245"/>
      <c r="C221" s="246"/>
      <c r="D221" s="236" t="s">
        <v>134</v>
      </c>
      <c r="E221" s="247" t="s">
        <v>1</v>
      </c>
      <c r="F221" s="248" t="s">
        <v>258</v>
      </c>
      <c r="G221" s="246"/>
      <c r="H221" s="249">
        <v>49.418999999999997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134</v>
      </c>
      <c r="AU221" s="255" t="s">
        <v>86</v>
      </c>
      <c r="AV221" s="14" t="s">
        <v>86</v>
      </c>
      <c r="AW221" s="14" t="s">
        <v>33</v>
      </c>
      <c r="AX221" s="14" t="s">
        <v>76</v>
      </c>
      <c r="AY221" s="255" t="s">
        <v>126</v>
      </c>
    </row>
    <row r="222" s="15" customFormat="1">
      <c r="A222" s="15"/>
      <c r="B222" s="256"/>
      <c r="C222" s="257"/>
      <c r="D222" s="236" t="s">
        <v>134</v>
      </c>
      <c r="E222" s="258" t="s">
        <v>1</v>
      </c>
      <c r="F222" s="259" t="s">
        <v>137</v>
      </c>
      <c r="G222" s="257"/>
      <c r="H222" s="260">
        <v>49.418999999999997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6" t="s">
        <v>134</v>
      </c>
      <c r="AU222" s="266" t="s">
        <v>86</v>
      </c>
      <c r="AV222" s="15" t="s">
        <v>132</v>
      </c>
      <c r="AW222" s="15" t="s">
        <v>33</v>
      </c>
      <c r="AX222" s="15" t="s">
        <v>84</v>
      </c>
      <c r="AY222" s="266" t="s">
        <v>126</v>
      </c>
    </row>
    <row r="223" s="2" customFormat="1" ht="21.75" customHeight="1">
      <c r="A223" s="39"/>
      <c r="B223" s="40"/>
      <c r="C223" s="267" t="s">
        <v>259</v>
      </c>
      <c r="D223" s="267" t="s">
        <v>161</v>
      </c>
      <c r="E223" s="268" t="s">
        <v>260</v>
      </c>
      <c r="F223" s="269" t="s">
        <v>261</v>
      </c>
      <c r="G223" s="270" t="s">
        <v>178</v>
      </c>
      <c r="H223" s="271">
        <v>49.418999999999997</v>
      </c>
      <c r="I223" s="272"/>
      <c r="J223" s="273">
        <f>ROUND(I223*H223,2)</f>
        <v>0</v>
      </c>
      <c r="K223" s="274"/>
      <c r="L223" s="275"/>
      <c r="M223" s="276" t="s">
        <v>1</v>
      </c>
      <c r="N223" s="277" t="s">
        <v>41</v>
      </c>
      <c r="O223" s="92"/>
      <c r="P223" s="230">
        <f>O223*H223</f>
        <v>0</v>
      </c>
      <c r="Q223" s="230">
        <v>0.036999999999999998</v>
      </c>
      <c r="R223" s="230">
        <f>Q223*H223</f>
        <v>1.8285029999999998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164</v>
      </c>
      <c r="AT223" s="232" t="s">
        <v>161</v>
      </c>
      <c r="AU223" s="232" t="s">
        <v>86</v>
      </c>
      <c r="AY223" s="18" t="s">
        <v>126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84</v>
      </c>
      <c r="BK223" s="233">
        <f>ROUND(I223*H223,2)</f>
        <v>0</v>
      </c>
      <c r="BL223" s="18" t="s">
        <v>132</v>
      </c>
      <c r="BM223" s="232" t="s">
        <v>262</v>
      </c>
    </row>
    <row r="224" s="2" customFormat="1" ht="24.15" customHeight="1">
      <c r="A224" s="39"/>
      <c r="B224" s="40"/>
      <c r="C224" s="220" t="s">
        <v>263</v>
      </c>
      <c r="D224" s="220" t="s">
        <v>128</v>
      </c>
      <c r="E224" s="221" t="s">
        <v>264</v>
      </c>
      <c r="F224" s="222" t="s">
        <v>265</v>
      </c>
      <c r="G224" s="223" t="s">
        <v>178</v>
      </c>
      <c r="H224" s="224">
        <v>10.877000000000001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0.02102</v>
      </c>
      <c r="R224" s="230">
        <f>Q224*H224</f>
        <v>0.22863454000000003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132</v>
      </c>
      <c r="AT224" s="232" t="s">
        <v>128</v>
      </c>
      <c r="AU224" s="232" t="s">
        <v>86</v>
      </c>
      <c r="AY224" s="18" t="s">
        <v>126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132</v>
      </c>
      <c r="BM224" s="232" t="s">
        <v>266</v>
      </c>
    </row>
    <row r="225" s="13" customFormat="1">
      <c r="A225" s="13"/>
      <c r="B225" s="234"/>
      <c r="C225" s="235"/>
      <c r="D225" s="236" t="s">
        <v>134</v>
      </c>
      <c r="E225" s="237" t="s">
        <v>1</v>
      </c>
      <c r="F225" s="238" t="s">
        <v>267</v>
      </c>
      <c r="G225" s="235"/>
      <c r="H225" s="237" t="s">
        <v>1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134</v>
      </c>
      <c r="AU225" s="244" t="s">
        <v>86</v>
      </c>
      <c r="AV225" s="13" t="s">
        <v>84</v>
      </c>
      <c r="AW225" s="13" t="s">
        <v>33</v>
      </c>
      <c r="AX225" s="13" t="s">
        <v>76</v>
      </c>
      <c r="AY225" s="244" t="s">
        <v>126</v>
      </c>
    </row>
    <row r="226" s="14" customFormat="1">
      <c r="A226" s="14"/>
      <c r="B226" s="245"/>
      <c r="C226" s="246"/>
      <c r="D226" s="236" t="s">
        <v>134</v>
      </c>
      <c r="E226" s="247" t="s">
        <v>1</v>
      </c>
      <c r="F226" s="248" t="s">
        <v>268</v>
      </c>
      <c r="G226" s="246"/>
      <c r="H226" s="249">
        <v>5.3550000000000004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134</v>
      </c>
      <c r="AU226" s="255" t="s">
        <v>86</v>
      </c>
      <c r="AV226" s="14" t="s">
        <v>86</v>
      </c>
      <c r="AW226" s="14" t="s">
        <v>33</v>
      </c>
      <c r="AX226" s="14" t="s">
        <v>76</v>
      </c>
      <c r="AY226" s="255" t="s">
        <v>126</v>
      </c>
    </row>
    <row r="227" s="14" customFormat="1">
      <c r="A227" s="14"/>
      <c r="B227" s="245"/>
      <c r="C227" s="246"/>
      <c r="D227" s="236" t="s">
        <v>134</v>
      </c>
      <c r="E227" s="247" t="s">
        <v>1</v>
      </c>
      <c r="F227" s="248" t="s">
        <v>269</v>
      </c>
      <c r="G227" s="246"/>
      <c r="H227" s="249">
        <v>5.5220000000000002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134</v>
      </c>
      <c r="AU227" s="255" t="s">
        <v>86</v>
      </c>
      <c r="AV227" s="14" t="s">
        <v>86</v>
      </c>
      <c r="AW227" s="14" t="s">
        <v>33</v>
      </c>
      <c r="AX227" s="14" t="s">
        <v>76</v>
      </c>
      <c r="AY227" s="255" t="s">
        <v>126</v>
      </c>
    </row>
    <row r="228" s="15" customFormat="1">
      <c r="A228" s="15"/>
      <c r="B228" s="256"/>
      <c r="C228" s="257"/>
      <c r="D228" s="236" t="s">
        <v>134</v>
      </c>
      <c r="E228" s="258" t="s">
        <v>1</v>
      </c>
      <c r="F228" s="259" t="s">
        <v>137</v>
      </c>
      <c r="G228" s="257"/>
      <c r="H228" s="260">
        <v>10.877000000000001</v>
      </c>
      <c r="I228" s="261"/>
      <c r="J228" s="257"/>
      <c r="K228" s="257"/>
      <c r="L228" s="262"/>
      <c r="M228" s="263"/>
      <c r="N228" s="264"/>
      <c r="O228" s="264"/>
      <c r="P228" s="264"/>
      <c r="Q228" s="264"/>
      <c r="R228" s="264"/>
      <c r="S228" s="264"/>
      <c r="T228" s="26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6" t="s">
        <v>134</v>
      </c>
      <c r="AU228" s="266" t="s">
        <v>86</v>
      </c>
      <c r="AV228" s="15" t="s">
        <v>132</v>
      </c>
      <c r="AW228" s="15" t="s">
        <v>33</v>
      </c>
      <c r="AX228" s="15" t="s">
        <v>84</v>
      </c>
      <c r="AY228" s="266" t="s">
        <v>126</v>
      </c>
    </row>
    <row r="229" s="2" customFormat="1" ht="24.15" customHeight="1">
      <c r="A229" s="39"/>
      <c r="B229" s="40"/>
      <c r="C229" s="220" t="s">
        <v>270</v>
      </c>
      <c r="D229" s="220" t="s">
        <v>128</v>
      </c>
      <c r="E229" s="221" t="s">
        <v>271</v>
      </c>
      <c r="F229" s="222" t="s">
        <v>272</v>
      </c>
      <c r="G229" s="223" t="s">
        <v>178</v>
      </c>
      <c r="H229" s="224">
        <v>5.3550000000000004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41</v>
      </c>
      <c r="O229" s="92"/>
      <c r="P229" s="230">
        <f>O229*H229</f>
        <v>0</v>
      </c>
      <c r="Q229" s="230">
        <v>0.02102</v>
      </c>
      <c r="R229" s="230">
        <f>Q229*H229</f>
        <v>0.11256210000000001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132</v>
      </c>
      <c r="AT229" s="232" t="s">
        <v>128</v>
      </c>
      <c r="AU229" s="232" t="s">
        <v>86</v>
      </c>
      <c r="AY229" s="18" t="s">
        <v>126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84</v>
      </c>
      <c r="BK229" s="233">
        <f>ROUND(I229*H229,2)</f>
        <v>0</v>
      </c>
      <c r="BL229" s="18" t="s">
        <v>132</v>
      </c>
      <c r="BM229" s="232" t="s">
        <v>273</v>
      </c>
    </row>
    <row r="230" s="13" customFormat="1">
      <c r="A230" s="13"/>
      <c r="B230" s="234"/>
      <c r="C230" s="235"/>
      <c r="D230" s="236" t="s">
        <v>134</v>
      </c>
      <c r="E230" s="237" t="s">
        <v>1</v>
      </c>
      <c r="F230" s="238" t="s">
        <v>267</v>
      </c>
      <c r="G230" s="235"/>
      <c r="H230" s="237" t="s">
        <v>1</v>
      </c>
      <c r="I230" s="239"/>
      <c r="J230" s="235"/>
      <c r="K230" s="235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134</v>
      </c>
      <c r="AU230" s="244" t="s">
        <v>86</v>
      </c>
      <c r="AV230" s="13" t="s">
        <v>84</v>
      </c>
      <c r="AW230" s="13" t="s">
        <v>33</v>
      </c>
      <c r="AX230" s="13" t="s">
        <v>76</v>
      </c>
      <c r="AY230" s="244" t="s">
        <v>126</v>
      </c>
    </row>
    <row r="231" s="14" customFormat="1">
      <c r="A231" s="14"/>
      <c r="B231" s="245"/>
      <c r="C231" s="246"/>
      <c r="D231" s="236" t="s">
        <v>134</v>
      </c>
      <c r="E231" s="247" t="s">
        <v>1</v>
      </c>
      <c r="F231" s="248" t="s">
        <v>268</v>
      </c>
      <c r="G231" s="246"/>
      <c r="H231" s="249">
        <v>5.3550000000000004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134</v>
      </c>
      <c r="AU231" s="255" t="s">
        <v>86</v>
      </c>
      <c r="AV231" s="14" t="s">
        <v>86</v>
      </c>
      <c r="AW231" s="14" t="s">
        <v>33</v>
      </c>
      <c r="AX231" s="14" t="s">
        <v>76</v>
      </c>
      <c r="AY231" s="255" t="s">
        <v>126</v>
      </c>
    </row>
    <row r="232" s="15" customFormat="1">
      <c r="A232" s="15"/>
      <c r="B232" s="256"/>
      <c r="C232" s="257"/>
      <c r="D232" s="236" t="s">
        <v>134</v>
      </c>
      <c r="E232" s="258" t="s">
        <v>1</v>
      </c>
      <c r="F232" s="259" t="s">
        <v>137</v>
      </c>
      <c r="G232" s="257"/>
      <c r="H232" s="260">
        <v>5.3550000000000004</v>
      </c>
      <c r="I232" s="261"/>
      <c r="J232" s="257"/>
      <c r="K232" s="257"/>
      <c r="L232" s="262"/>
      <c r="M232" s="263"/>
      <c r="N232" s="264"/>
      <c r="O232" s="264"/>
      <c r="P232" s="264"/>
      <c r="Q232" s="264"/>
      <c r="R232" s="264"/>
      <c r="S232" s="264"/>
      <c r="T232" s="26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6" t="s">
        <v>134</v>
      </c>
      <c r="AU232" s="266" t="s">
        <v>86</v>
      </c>
      <c r="AV232" s="15" t="s">
        <v>132</v>
      </c>
      <c r="AW232" s="15" t="s">
        <v>33</v>
      </c>
      <c r="AX232" s="15" t="s">
        <v>84</v>
      </c>
      <c r="AY232" s="266" t="s">
        <v>126</v>
      </c>
    </row>
    <row r="233" s="2" customFormat="1" ht="24.15" customHeight="1">
      <c r="A233" s="39"/>
      <c r="B233" s="40"/>
      <c r="C233" s="220" t="s">
        <v>274</v>
      </c>
      <c r="D233" s="220" t="s">
        <v>128</v>
      </c>
      <c r="E233" s="221" t="s">
        <v>275</v>
      </c>
      <c r="F233" s="222" t="s">
        <v>276</v>
      </c>
      <c r="G233" s="223" t="s">
        <v>131</v>
      </c>
      <c r="H233" s="224">
        <v>1.339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41</v>
      </c>
      <c r="O233" s="92"/>
      <c r="P233" s="230">
        <f>O233*H233</f>
        <v>0</v>
      </c>
      <c r="Q233" s="230">
        <v>2.5058699999999998</v>
      </c>
      <c r="R233" s="230">
        <f>Q233*H233</f>
        <v>3.3553599299999997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132</v>
      </c>
      <c r="AT233" s="232" t="s">
        <v>128</v>
      </c>
      <c r="AU233" s="232" t="s">
        <v>86</v>
      </c>
      <c r="AY233" s="18" t="s">
        <v>126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84</v>
      </c>
      <c r="BK233" s="233">
        <f>ROUND(I233*H233,2)</f>
        <v>0</v>
      </c>
      <c r="BL233" s="18" t="s">
        <v>132</v>
      </c>
      <c r="BM233" s="232" t="s">
        <v>277</v>
      </c>
    </row>
    <row r="234" s="13" customFormat="1">
      <c r="A234" s="13"/>
      <c r="B234" s="234"/>
      <c r="C234" s="235"/>
      <c r="D234" s="236" t="s">
        <v>134</v>
      </c>
      <c r="E234" s="237" t="s">
        <v>1</v>
      </c>
      <c r="F234" s="238" t="s">
        <v>278</v>
      </c>
      <c r="G234" s="235"/>
      <c r="H234" s="237" t="s">
        <v>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134</v>
      </c>
      <c r="AU234" s="244" t="s">
        <v>86</v>
      </c>
      <c r="AV234" s="13" t="s">
        <v>84</v>
      </c>
      <c r="AW234" s="13" t="s">
        <v>33</v>
      </c>
      <c r="AX234" s="13" t="s">
        <v>76</v>
      </c>
      <c r="AY234" s="244" t="s">
        <v>126</v>
      </c>
    </row>
    <row r="235" s="14" customFormat="1">
      <c r="A235" s="14"/>
      <c r="B235" s="245"/>
      <c r="C235" s="246"/>
      <c r="D235" s="236" t="s">
        <v>134</v>
      </c>
      <c r="E235" s="247" t="s">
        <v>1</v>
      </c>
      <c r="F235" s="248" t="s">
        <v>279</v>
      </c>
      <c r="G235" s="246"/>
      <c r="H235" s="249">
        <v>1.339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134</v>
      </c>
      <c r="AU235" s="255" t="s">
        <v>86</v>
      </c>
      <c r="AV235" s="14" t="s">
        <v>86</v>
      </c>
      <c r="AW235" s="14" t="s">
        <v>33</v>
      </c>
      <c r="AX235" s="14" t="s">
        <v>76</v>
      </c>
      <c r="AY235" s="255" t="s">
        <v>126</v>
      </c>
    </row>
    <row r="236" s="15" customFormat="1">
      <c r="A236" s="15"/>
      <c r="B236" s="256"/>
      <c r="C236" s="257"/>
      <c r="D236" s="236" t="s">
        <v>134</v>
      </c>
      <c r="E236" s="258" t="s">
        <v>1</v>
      </c>
      <c r="F236" s="259" t="s">
        <v>137</v>
      </c>
      <c r="G236" s="257"/>
      <c r="H236" s="260">
        <v>1.339</v>
      </c>
      <c r="I236" s="261"/>
      <c r="J236" s="257"/>
      <c r="K236" s="257"/>
      <c r="L236" s="262"/>
      <c r="M236" s="263"/>
      <c r="N236" s="264"/>
      <c r="O236" s="264"/>
      <c r="P236" s="264"/>
      <c r="Q236" s="264"/>
      <c r="R236" s="264"/>
      <c r="S236" s="264"/>
      <c r="T236" s="26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6" t="s">
        <v>134</v>
      </c>
      <c r="AU236" s="266" t="s">
        <v>86</v>
      </c>
      <c r="AV236" s="15" t="s">
        <v>132</v>
      </c>
      <c r="AW236" s="15" t="s">
        <v>33</v>
      </c>
      <c r="AX236" s="15" t="s">
        <v>84</v>
      </c>
      <c r="AY236" s="266" t="s">
        <v>126</v>
      </c>
    </row>
    <row r="237" s="12" customFormat="1" ht="22.8" customHeight="1">
      <c r="A237" s="12"/>
      <c r="B237" s="204"/>
      <c r="C237" s="205"/>
      <c r="D237" s="206" t="s">
        <v>75</v>
      </c>
      <c r="E237" s="218" t="s">
        <v>156</v>
      </c>
      <c r="F237" s="218" t="s">
        <v>280</v>
      </c>
      <c r="G237" s="205"/>
      <c r="H237" s="205"/>
      <c r="I237" s="208"/>
      <c r="J237" s="219">
        <f>BK237</f>
        <v>0</v>
      </c>
      <c r="K237" s="205"/>
      <c r="L237" s="210"/>
      <c r="M237" s="211"/>
      <c r="N237" s="212"/>
      <c r="O237" s="212"/>
      <c r="P237" s="213">
        <f>SUM(P238:P256)</f>
        <v>0</v>
      </c>
      <c r="Q237" s="212"/>
      <c r="R237" s="213">
        <f>SUM(R238:R256)</f>
        <v>6.0505162128999999</v>
      </c>
      <c r="S237" s="212"/>
      <c r="T237" s="214">
        <f>SUM(T238:T256)</f>
        <v>6.8267129999999989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5" t="s">
        <v>84</v>
      </c>
      <c r="AT237" s="216" t="s">
        <v>75</v>
      </c>
      <c r="AU237" s="216" t="s">
        <v>84</v>
      </c>
      <c r="AY237" s="215" t="s">
        <v>126</v>
      </c>
      <c r="BK237" s="217">
        <f>SUM(BK238:BK256)</f>
        <v>0</v>
      </c>
    </row>
    <row r="238" s="2" customFormat="1" ht="33" customHeight="1">
      <c r="A238" s="39"/>
      <c r="B238" s="40"/>
      <c r="C238" s="220" t="s">
        <v>281</v>
      </c>
      <c r="D238" s="220" t="s">
        <v>128</v>
      </c>
      <c r="E238" s="221" t="s">
        <v>282</v>
      </c>
      <c r="F238" s="222" t="s">
        <v>283</v>
      </c>
      <c r="G238" s="223" t="s">
        <v>178</v>
      </c>
      <c r="H238" s="224">
        <v>115.70699999999999</v>
      </c>
      <c r="I238" s="225"/>
      <c r="J238" s="226">
        <f>ROUND(I238*H238,2)</f>
        <v>0</v>
      </c>
      <c r="K238" s="227"/>
      <c r="L238" s="45"/>
      <c r="M238" s="228" t="s">
        <v>1</v>
      </c>
      <c r="N238" s="229" t="s">
        <v>41</v>
      </c>
      <c r="O238" s="92"/>
      <c r="P238" s="230">
        <f>O238*H238</f>
        <v>0</v>
      </c>
      <c r="Q238" s="230">
        <v>0.050774699999999999</v>
      </c>
      <c r="R238" s="230">
        <f>Q238*H238</f>
        <v>5.8749882129</v>
      </c>
      <c r="S238" s="230">
        <v>0.058999999999999997</v>
      </c>
      <c r="T238" s="231">
        <f>S238*H238</f>
        <v>6.8267129999999989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2" t="s">
        <v>132</v>
      </c>
      <c r="AT238" s="232" t="s">
        <v>128</v>
      </c>
      <c r="AU238" s="232" t="s">
        <v>86</v>
      </c>
      <c r="AY238" s="18" t="s">
        <v>126</v>
      </c>
      <c r="BE238" s="233">
        <f>IF(N238="základní",J238,0)</f>
        <v>0</v>
      </c>
      <c r="BF238" s="233">
        <f>IF(N238="snížená",J238,0)</f>
        <v>0</v>
      </c>
      <c r="BG238" s="233">
        <f>IF(N238="zákl. přenesená",J238,0)</f>
        <v>0</v>
      </c>
      <c r="BH238" s="233">
        <f>IF(N238="sníž. přenesená",J238,0)</f>
        <v>0</v>
      </c>
      <c r="BI238" s="233">
        <f>IF(N238="nulová",J238,0)</f>
        <v>0</v>
      </c>
      <c r="BJ238" s="18" t="s">
        <v>84</v>
      </c>
      <c r="BK238" s="233">
        <f>ROUND(I238*H238,2)</f>
        <v>0</v>
      </c>
      <c r="BL238" s="18" t="s">
        <v>132</v>
      </c>
      <c r="BM238" s="232" t="s">
        <v>284</v>
      </c>
    </row>
    <row r="239" s="13" customFormat="1">
      <c r="A239" s="13"/>
      <c r="B239" s="234"/>
      <c r="C239" s="235"/>
      <c r="D239" s="236" t="s">
        <v>134</v>
      </c>
      <c r="E239" s="237" t="s">
        <v>1</v>
      </c>
      <c r="F239" s="238" t="s">
        <v>222</v>
      </c>
      <c r="G239" s="235"/>
      <c r="H239" s="237" t="s">
        <v>1</v>
      </c>
      <c r="I239" s="239"/>
      <c r="J239" s="235"/>
      <c r="K239" s="235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134</v>
      </c>
      <c r="AU239" s="244" t="s">
        <v>86</v>
      </c>
      <c r="AV239" s="13" t="s">
        <v>84</v>
      </c>
      <c r="AW239" s="13" t="s">
        <v>33</v>
      </c>
      <c r="AX239" s="13" t="s">
        <v>76</v>
      </c>
      <c r="AY239" s="244" t="s">
        <v>126</v>
      </c>
    </row>
    <row r="240" s="13" customFormat="1">
      <c r="A240" s="13"/>
      <c r="B240" s="234"/>
      <c r="C240" s="235"/>
      <c r="D240" s="236" t="s">
        <v>134</v>
      </c>
      <c r="E240" s="237" t="s">
        <v>1</v>
      </c>
      <c r="F240" s="238" t="s">
        <v>285</v>
      </c>
      <c r="G240" s="235"/>
      <c r="H240" s="237" t="s">
        <v>1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134</v>
      </c>
      <c r="AU240" s="244" t="s">
        <v>86</v>
      </c>
      <c r="AV240" s="13" t="s">
        <v>84</v>
      </c>
      <c r="AW240" s="13" t="s">
        <v>33</v>
      </c>
      <c r="AX240" s="13" t="s">
        <v>76</v>
      </c>
      <c r="AY240" s="244" t="s">
        <v>126</v>
      </c>
    </row>
    <row r="241" s="14" customFormat="1">
      <c r="A241" s="14"/>
      <c r="B241" s="245"/>
      <c r="C241" s="246"/>
      <c r="D241" s="236" t="s">
        <v>134</v>
      </c>
      <c r="E241" s="247" t="s">
        <v>1</v>
      </c>
      <c r="F241" s="248" t="s">
        <v>286</v>
      </c>
      <c r="G241" s="246"/>
      <c r="H241" s="249">
        <v>108.90000000000001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134</v>
      </c>
      <c r="AU241" s="255" t="s">
        <v>86</v>
      </c>
      <c r="AV241" s="14" t="s">
        <v>86</v>
      </c>
      <c r="AW241" s="14" t="s">
        <v>33</v>
      </c>
      <c r="AX241" s="14" t="s">
        <v>76</v>
      </c>
      <c r="AY241" s="255" t="s">
        <v>126</v>
      </c>
    </row>
    <row r="242" s="16" customFormat="1">
      <c r="A242" s="16"/>
      <c r="B242" s="282"/>
      <c r="C242" s="283"/>
      <c r="D242" s="236" t="s">
        <v>134</v>
      </c>
      <c r="E242" s="284" t="s">
        <v>1</v>
      </c>
      <c r="F242" s="285" t="s">
        <v>287</v>
      </c>
      <c r="G242" s="283"/>
      <c r="H242" s="286">
        <v>108.90000000000001</v>
      </c>
      <c r="I242" s="287"/>
      <c r="J242" s="283"/>
      <c r="K242" s="283"/>
      <c r="L242" s="288"/>
      <c r="M242" s="289"/>
      <c r="N242" s="290"/>
      <c r="O242" s="290"/>
      <c r="P242" s="290"/>
      <c r="Q242" s="290"/>
      <c r="R242" s="290"/>
      <c r="S242" s="290"/>
      <c r="T242" s="291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92" t="s">
        <v>134</v>
      </c>
      <c r="AU242" s="292" t="s">
        <v>86</v>
      </c>
      <c r="AV242" s="16" t="s">
        <v>141</v>
      </c>
      <c r="AW242" s="16" t="s">
        <v>33</v>
      </c>
      <c r="AX242" s="16" t="s">
        <v>76</v>
      </c>
      <c r="AY242" s="292" t="s">
        <v>126</v>
      </c>
    </row>
    <row r="243" s="13" customFormat="1">
      <c r="A243" s="13"/>
      <c r="B243" s="234"/>
      <c r="C243" s="235"/>
      <c r="D243" s="236" t="s">
        <v>134</v>
      </c>
      <c r="E243" s="237" t="s">
        <v>1</v>
      </c>
      <c r="F243" s="238" t="s">
        <v>288</v>
      </c>
      <c r="G243" s="235"/>
      <c r="H243" s="237" t="s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134</v>
      </c>
      <c r="AU243" s="244" t="s">
        <v>86</v>
      </c>
      <c r="AV243" s="13" t="s">
        <v>84</v>
      </c>
      <c r="AW243" s="13" t="s">
        <v>33</v>
      </c>
      <c r="AX243" s="13" t="s">
        <v>76</v>
      </c>
      <c r="AY243" s="244" t="s">
        <v>126</v>
      </c>
    </row>
    <row r="244" s="14" customFormat="1">
      <c r="A244" s="14"/>
      <c r="B244" s="245"/>
      <c r="C244" s="246"/>
      <c r="D244" s="236" t="s">
        <v>134</v>
      </c>
      <c r="E244" s="247" t="s">
        <v>1</v>
      </c>
      <c r="F244" s="248" t="s">
        <v>289</v>
      </c>
      <c r="G244" s="246"/>
      <c r="H244" s="249">
        <v>2.492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134</v>
      </c>
      <c r="AU244" s="255" t="s">
        <v>86</v>
      </c>
      <c r="AV244" s="14" t="s">
        <v>86</v>
      </c>
      <c r="AW244" s="14" t="s">
        <v>33</v>
      </c>
      <c r="AX244" s="14" t="s">
        <v>76</v>
      </c>
      <c r="AY244" s="255" t="s">
        <v>126</v>
      </c>
    </row>
    <row r="245" s="14" customFormat="1">
      <c r="A245" s="14"/>
      <c r="B245" s="245"/>
      <c r="C245" s="246"/>
      <c r="D245" s="236" t="s">
        <v>134</v>
      </c>
      <c r="E245" s="247" t="s">
        <v>1</v>
      </c>
      <c r="F245" s="248" t="s">
        <v>290</v>
      </c>
      <c r="G245" s="246"/>
      <c r="H245" s="249">
        <v>0.56699999999999995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134</v>
      </c>
      <c r="AU245" s="255" t="s">
        <v>86</v>
      </c>
      <c r="AV245" s="14" t="s">
        <v>86</v>
      </c>
      <c r="AW245" s="14" t="s">
        <v>33</v>
      </c>
      <c r="AX245" s="14" t="s">
        <v>76</v>
      </c>
      <c r="AY245" s="255" t="s">
        <v>126</v>
      </c>
    </row>
    <row r="246" s="14" customFormat="1">
      <c r="A246" s="14"/>
      <c r="B246" s="245"/>
      <c r="C246" s="246"/>
      <c r="D246" s="236" t="s">
        <v>134</v>
      </c>
      <c r="E246" s="247" t="s">
        <v>1</v>
      </c>
      <c r="F246" s="248" t="s">
        <v>291</v>
      </c>
      <c r="G246" s="246"/>
      <c r="H246" s="249">
        <v>0.107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134</v>
      </c>
      <c r="AU246" s="255" t="s">
        <v>86</v>
      </c>
      <c r="AV246" s="14" t="s">
        <v>86</v>
      </c>
      <c r="AW246" s="14" t="s">
        <v>33</v>
      </c>
      <c r="AX246" s="14" t="s">
        <v>76</v>
      </c>
      <c r="AY246" s="255" t="s">
        <v>126</v>
      </c>
    </row>
    <row r="247" s="13" customFormat="1">
      <c r="A247" s="13"/>
      <c r="B247" s="234"/>
      <c r="C247" s="235"/>
      <c r="D247" s="236" t="s">
        <v>134</v>
      </c>
      <c r="E247" s="237" t="s">
        <v>1</v>
      </c>
      <c r="F247" s="238" t="s">
        <v>292</v>
      </c>
      <c r="G247" s="235"/>
      <c r="H247" s="237" t="s">
        <v>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134</v>
      </c>
      <c r="AU247" s="244" t="s">
        <v>86</v>
      </c>
      <c r="AV247" s="13" t="s">
        <v>84</v>
      </c>
      <c r="AW247" s="13" t="s">
        <v>33</v>
      </c>
      <c r="AX247" s="13" t="s">
        <v>76</v>
      </c>
      <c r="AY247" s="244" t="s">
        <v>126</v>
      </c>
    </row>
    <row r="248" s="14" customFormat="1">
      <c r="A248" s="14"/>
      <c r="B248" s="245"/>
      <c r="C248" s="246"/>
      <c r="D248" s="236" t="s">
        <v>134</v>
      </c>
      <c r="E248" s="247" t="s">
        <v>1</v>
      </c>
      <c r="F248" s="248" t="s">
        <v>293</v>
      </c>
      <c r="G248" s="246"/>
      <c r="H248" s="249">
        <v>2.8620000000000001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134</v>
      </c>
      <c r="AU248" s="255" t="s">
        <v>86</v>
      </c>
      <c r="AV248" s="14" t="s">
        <v>86</v>
      </c>
      <c r="AW248" s="14" t="s">
        <v>33</v>
      </c>
      <c r="AX248" s="14" t="s">
        <v>76</v>
      </c>
      <c r="AY248" s="255" t="s">
        <v>126</v>
      </c>
    </row>
    <row r="249" s="14" customFormat="1">
      <c r="A249" s="14"/>
      <c r="B249" s="245"/>
      <c r="C249" s="246"/>
      <c r="D249" s="236" t="s">
        <v>134</v>
      </c>
      <c r="E249" s="247" t="s">
        <v>1</v>
      </c>
      <c r="F249" s="248" t="s">
        <v>290</v>
      </c>
      <c r="G249" s="246"/>
      <c r="H249" s="249">
        <v>0.56699999999999995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134</v>
      </c>
      <c r="AU249" s="255" t="s">
        <v>86</v>
      </c>
      <c r="AV249" s="14" t="s">
        <v>86</v>
      </c>
      <c r="AW249" s="14" t="s">
        <v>33</v>
      </c>
      <c r="AX249" s="14" t="s">
        <v>76</v>
      </c>
      <c r="AY249" s="255" t="s">
        <v>126</v>
      </c>
    </row>
    <row r="250" s="14" customFormat="1">
      <c r="A250" s="14"/>
      <c r="B250" s="245"/>
      <c r="C250" s="246"/>
      <c r="D250" s="236" t="s">
        <v>134</v>
      </c>
      <c r="E250" s="247" t="s">
        <v>1</v>
      </c>
      <c r="F250" s="248" t="s">
        <v>294</v>
      </c>
      <c r="G250" s="246"/>
      <c r="H250" s="249">
        <v>0.21199999999999999</v>
      </c>
      <c r="I250" s="250"/>
      <c r="J250" s="246"/>
      <c r="K250" s="246"/>
      <c r="L250" s="251"/>
      <c r="M250" s="252"/>
      <c r="N250" s="253"/>
      <c r="O250" s="253"/>
      <c r="P250" s="253"/>
      <c r="Q250" s="253"/>
      <c r="R250" s="253"/>
      <c r="S250" s="253"/>
      <c r="T250" s="25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5" t="s">
        <v>134</v>
      </c>
      <c r="AU250" s="255" t="s">
        <v>86</v>
      </c>
      <c r="AV250" s="14" t="s">
        <v>86</v>
      </c>
      <c r="AW250" s="14" t="s">
        <v>33</v>
      </c>
      <c r="AX250" s="14" t="s">
        <v>76</v>
      </c>
      <c r="AY250" s="255" t="s">
        <v>126</v>
      </c>
    </row>
    <row r="251" s="16" customFormat="1">
      <c r="A251" s="16"/>
      <c r="B251" s="282"/>
      <c r="C251" s="283"/>
      <c r="D251" s="236" t="s">
        <v>134</v>
      </c>
      <c r="E251" s="284" t="s">
        <v>1</v>
      </c>
      <c r="F251" s="285" t="s">
        <v>287</v>
      </c>
      <c r="G251" s="283"/>
      <c r="H251" s="286">
        <v>6.8070000000000004</v>
      </c>
      <c r="I251" s="287"/>
      <c r="J251" s="283"/>
      <c r="K251" s="283"/>
      <c r="L251" s="288"/>
      <c r="M251" s="289"/>
      <c r="N251" s="290"/>
      <c r="O251" s="290"/>
      <c r="P251" s="290"/>
      <c r="Q251" s="290"/>
      <c r="R251" s="290"/>
      <c r="S251" s="290"/>
      <c r="T251" s="291"/>
      <c r="U251" s="16"/>
      <c r="V251" s="16"/>
      <c r="W251" s="16"/>
      <c r="X251" s="16"/>
      <c r="Y251" s="16"/>
      <c r="Z251" s="16"/>
      <c r="AA251" s="16"/>
      <c r="AB251" s="16"/>
      <c r="AC251" s="16"/>
      <c r="AD251" s="16"/>
      <c r="AE251" s="16"/>
      <c r="AT251" s="292" t="s">
        <v>134</v>
      </c>
      <c r="AU251" s="292" t="s">
        <v>86</v>
      </c>
      <c r="AV251" s="16" t="s">
        <v>141</v>
      </c>
      <c r="AW251" s="16" t="s">
        <v>33</v>
      </c>
      <c r="AX251" s="16" t="s">
        <v>76</v>
      </c>
      <c r="AY251" s="292" t="s">
        <v>126</v>
      </c>
    </row>
    <row r="252" s="15" customFormat="1">
      <c r="A252" s="15"/>
      <c r="B252" s="256"/>
      <c r="C252" s="257"/>
      <c r="D252" s="236" t="s">
        <v>134</v>
      </c>
      <c r="E252" s="258" t="s">
        <v>1</v>
      </c>
      <c r="F252" s="259" t="s">
        <v>137</v>
      </c>
      <c r="G252" s="257"/>
      <c r="H252" s="260">
        <v>115.70699999999999</v>
      </c>
      <c r="I252" s="261"/>
      <c r="J252" s="257"/>
      <c r="K252" s="257"/>
      <c r="L252" s="262"/>
      <c r="M252" s="263"/>
      <c r="N252" s="264"/>
      <c r="O252" s="264"/>
      <c r="P252" s="264"/>
      <c r="Q252" s="264"/>
      <c r="R252" s="264"/>
      <c r="S252" s="264"/>
      <c r="T252" s="26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66" t="s">
        <v>134</v>
      </c>
      <c r="AU252" s="266" t="s">
        <v>86</v>
      </c>
      <c r="AV252" s="15" t="s">
        <v>132</v>
      </c>
      <c r="AW252" s="15" t="s">
        <v>33</v>
      </c>
      <c r="AX252" s="15" t="s">
        <v>84</v>
      </c>
      <c r="AY252" s="266" t="s">
        <v>126</v>
      </c>
    </row>
    <row r="253" s="2" customFormat="1" ht="16.5" customHeight="1">
      <c r="A253" s="39"/>
      <c r="B253" s="40"/>
      <c r="C253" s="267" t="s">
        <v>295</v>
      </c>
      <c r="D253" s="267" t="s">
        <v>161</v>
      </c>
      <c r="E253" s="268" t="s">
        <v>296</v>
      </c>
      <c r="F253" s="269" t="s">
        <v>297</v>
      </c>
      <c r="G253" s="270" t="s">
        <v>298</v>
      </c>
      <c r="H253" s="271">
        <v>175.52799999999999</v>
      </c>
      <c r="I253" s="272"/>
      <c r="J253" s="273">
        <f>ROUND(I253*H253,2)</f>
        <v>0</v>
      </c>
      <c r="K253" s="274"/>
      <c r="L253" s="275"/>
      <c r="M253" s="276" t="s">
        <v>1</v>
      </c>
      <c r="N253" s="277" t="s">
        <v>41</v>
      </c>
      <c r="O253" s="92"/>
      <c r="P253" s="230">
        <f>O253*H253</f>
        <v>0</v>
      </c>
      <c r="Q253" s="230">
        <v>0.001</v>
      </c>
      <c r="R253" s="230">
        <f>Q253*H253</f>
        <v>0.17552799999999999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164</v>
      </c>
      <c r="AT253" s="232" t="s">
        <v>161</v>
      </c>
      <c r="AU253" s="232" t="s">
        <v>86</v>
      </c>
      <c r="AY253" s="18" t="s">
        <v>126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84</v>
      </c>
      <c r="BK253" s="233">
        <f>ROUND(I253*H253,2)</f>
        <v>0</v>
      </c>
      <c r="BL253" s="18" t="s">
        <v>132</v>
      </c>
      <c r="BM253" s="232" t="s">
        <v>299</v>
      </c>
    </row>
    <row r="254" s="13" customFormat="1">
      <c r="A254" s="13"/>
      <c r="B254" s="234"/>
      <c r="C254" s="235"/>
      <c r="D254" s="236" t="s">
        <v>134</v>
      </c>
      <c r="E254" s="237" t="s">
        <v>1</v>
      </c>
      <c r="F254" s="238" t="s">
        <v>300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134</v>
      </c>
      <c r="AU254" s="244" t="s">
        <v>86</v>
      </c>
      <c r="AV254" s="13" t="s">
        <v>84</v>
      </c>
      <c r="AW254" s="13" t="s">
        <v>33</v>
      </c>
      <c r="AX254" s="13" t="s">
        <v>76</v>
      </c>
      <c r="AY254" s="244" t="s">
        <v>126</v>
      </c>
    </row>
    <row r="255" s="14" customFormat="1">
      <c r="A255" s="14"/>
      <c r="B255" s="245"/>
      <c r="C255" s="246"/>
      <c r="D255" s="236" t="s">
        <v>134</v>
      </c>
      <c r="E255" s="247" t="s">
        <v>1</v>
      </c>
      <c r="F255" s="248" t="s">
        <v>301</v>
      </c>
      <c r="G255" s="246"/>
      <c r="H255" s="249">
        <v>175.52799999999999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134</v>
      </c>
      <c r="AU255" s="255" t="s">
        <v>86</v>
      </c>
      <c r="AV255" s="14" t="s">
        <v>86</v>
      </c>
      <c r="AW255" s="14" t="s">
        <v>33</v>
      </c>
      <c r="AX255" s="14" t="s">
        <v>76</v>
      </c>
      <c r="AY255" s="255" t="s">
        <v>126</v>
      </c>
    </row>
    <row r="256" s="15" customFormat="1">
      <c r="A256" s="15"/>
      <c r="B256" s="256"/>
      <c r="C256" s="257"/>
      <c r="D256" s="236" t="s">
        <v>134</v>
      </c>
      <c r="E256" s="258" t="s">
        <v>1</v>
      </c>
      <c r="F256" s="259" t="s">
        <v>137</v>
      </c>
      <c r="G256" s="257"/>
      <c r="H256" s="260">
        <v>175.52799999999999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134</v>
      </c>
      <c r="AU256" s="266" t="s">
        <v>86</v>
      </c>
      <c r="AV256" s="15" t="s">
        <v>132</v>
      </c>
      <c r="AW256" s="15" t="s">
        <v>33</v>
      </c>
      <c r="AX256" s="15" t="s">
        <v>84</v>
      </c>
      <c r="AY256" s="266" t="s">
        <v>126</v>
      </c>
    </row>
    <row r="257" s="12" customFormat="1" ht="22.8" customHeight="1">
      <c r="A257" s="12"/>
      <c r="B257" s="204"/>
      <c r="C257" s="205"/>
      <c r="D257" s="206" t="s">
        <v>75</v>
      </c>
      <c r="E257" s="218" t="s">
        <v>175</v>
      </c>
      <c r="F257" s="218" t="s">
        <v>302</v>
      </c>
      <c r="G257" s="205"/>
      <c r="H257" s="205"/>
      <c r="I257" s="208"/>
      <c r="J257" s="219">
        <f>BK257</f>
        <v>0</v>
      </c>
      <c r="K257" s="205"/>
      <c r="L257" s="210"/>
      <c r="M257" s="211"/>
      <c r="N257" s="212"/>
      <c r="O257" s="212"/>
      <c r="P257" s="213">
        <f>SUM(P258:P330)</f>
        <v>0</v>
      </c>
      <c r="Q257" s="212"/>
      <c r="R257" s="213">
        <f>SUM(R258:R330)</f>
        <v>6.8225652272800001</v>
      </c>
      <c r="S257" s="212"/>
      <c r="T257" s="214">
        <f>SUM(T258:T330)</f>
        <v>92.933520000000001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5" t="s">
        <v>84</v>
      </c>
      <c r="AT257" s="216" t="s">
        <v>75</v>
      </c>
      <c r="AU257" s="216" t="s">
        <v>84</v>
      </c>
      <c r="AY257" s="215" t="s">
        <v>126</v>
      </c>
      <c r="BK257" s="217">
        <f>SUM(BK258:BK330)</f>
        <v>0</v>
      </c>
    </row>
    <row r="258" s="2" customFormat="1" ht="24.15" customHeight="1">
      <c r="A258" s="39"/>
      <c r="B258" s="40"/>
      <c r="C258" s="220" t="s">
        <v>303</v>
      </c>
      <c r="D258" s="220" t="s">
        <v>128</v>
      </c>
      <c r="E258" s="221" t="s">
        <v>304</v>
      </c>
      <c r="F258" s="222" t="s">
        <v>305</v>
      </c>
      <c r="G258" s="223" t="s">
        <v>178</v>
      </c>
      <c r="H258" s="224">
        <v>7.1399999999999997</v>
      </c>
      <c r="I258" s="225"/>
      <c r="J258" s="226">
        <f>ROUND(I258*H258,2)</f>
        <v>0</v>
      </c>
      <c r="K258" s="227"/>
      <c r="L258" s="45"/>
      <c r="M258" s="228" t="s">
        <v>1</v>
      </c>
      <c r="N258" s="229" t="s">
        <v>41</v>
      </c>
      <c r="O258" s="92"/>
      <c r="P258" s="230">
        <f>O258*H258</f>
        <v>0</v>
      </c>
      <c r="Q258" s="230">
        <v>0.00208786</v>
      </c>
      <c r="R258" s="230">
        <f>Q258*H258</f>
        <v>0.014907320399999998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132</v>
      </c>
      <c r="AT258" s="232" t="s">
        <v>128</v>
      </c>
      <c r="AU258" s="232" t="s">
        <v>86</v>
      </c>
      <c r="AY258" s="18" t="s">
        <v>126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84</v>
      </c>
      <c r="BK258" s="233">
        <f>ROUND(I258*H258,2)</f>
        <v>0</v>
      </c>
      <c r="BL258" s="18" t="s">
        <v>132</v>
      </c>
      <c r="BM258" s="232" t="s">
        <v>306</v>
      </c>
    </row>
    <row r="259" s="13" customFormat="1">
      <c r="A259" s="13"/>
      <c r="B259" s="234"/>
      <c r="C259" s="235"/>
      <c r="D259" s="236" t="s">
        <v>134</v>
      </c>
      <c r="E259" s="237" t="s">
        <v>1</v>
      </c>
      <c r="F259" s="238" t="s">
        <v>307</v>
      </c>
      <c r="G259" s="235"/>
      <c r="H259" s="237" t="s">
        <v>1</v>
      </c>
      <c r="I259" s="239"/>
      <c r="J259" s="235"/>
      <c r="K259" s="235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134</v>
      </c>
      <c r="AU259" s="244" t="s">
        <v>86</v>
      </c>
      <c r="AV259" s="13" t="s">
        <v>84</v>
      </c>
      <c r="AW259" s="13" t="s">
        <v>33</v>
      </c>
      <c r="AX259" s="13" t="s">
        <v>76</v>
      </c>
      <c r="AY259" s="244" t="s">
        <v>126</v>
      </c>
    </row>
    <row r="260" s="13" customFormat="1">
      <c r="A260" s="13"/>
      <c r="B260" s="234"/>
      <c r="C260" s="235"/>
      <c r="D260" s="236" t="s">
        <v>134</v>
      </c>
      <c r="E260" s="237" t="s">
        <v>1</v>
      </c>
      <c r="F260" s="238" t="s">
        <v>308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134</v>
      </c>
      <c r="AU260" s="244" t="s">
        <v>86</v>
      </c>
      <c r="AV260" s="13" t="s">
        <v>84</v>
      </c>
      <c r="AW260" s="13" t="s">
        <v>33</v>
      </c>
      <c r="AX260" s="13" t="s">
        <v>76</v>
      </c>
      <c r="AY260" s="244" t="s">
        <v>126</v>
      </c>
    </row>
    <row r="261" s="14" customFormat="1">
      <c r="A261" s="14"/>
      <c r="B261" s="245"/>
      <c r="C261" s="246"/>
      <c r="D261" s="236" t="s">
        <v>134</v>
      </c>
      <c r="E261" s="247" t="s">
        <v>1</v>
      </c>
      <c r="F261" s="248" t="s">
        <v>309</v>
      </c>
      <c r="G261" s="246"/>
      <c r="H261" s="249">
        <v>2.52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134</v>
      </c>
      <c r="AU261" s="255" t="s">
        <v>86</v>
      </c>
      <c r="AV261" s="14" t="s">
        <v>86</v>
      </c>
      <c r="AW261" s="14" t="s">
        <v>33</v>
      </c>
      <c r="AX261" s="14" t="s">
        <v>76</v>
      </c>
      <c r="AY261" s="255" t="s">
        <v>126</v>
      </c>
    </row>
    <row r="262" s="13" customFormat="1">
      <c r="A262" s="13"/>
      <c r="B262" s="234"/>
      <c r="C262" s="235"/>
      <c r="D262" s="236" t="s">
        <v>134</v>
      </c>
      <c r="E262" s="237" t="s">
        <v>1</v>
      </c>
      <c r="F262" s="238" t="s">
        <v>292</v>
      </c>
      <c r="G262" s="235"/>
      <c r="H262" s="237" t="s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134</v>
      </c>
      <c r="AU262" s="244" t="s">
        <v>86</v>
      </c>
      <c r="AV262" s="13" t="s">
        <v>84</v>
      </c>
      <c r="AW262" s="13" t="s">
        <v>33</v>
      </c>
      <c r="AX262" s="13" t="s">
        <v>76</v>
      </c>
      <c r="AY262" s="244" t="s">
        <v>126</v>
      </c>
    </row>
    <row r="263" s="14" customFormat="1">
      <c r="A263" s="14"/>
      <c r="B263" s="245"/>
      <c r="C263" s="246"/>
      <c r="D263" s="236" t="s">
        <v>134</v>
      </c>
      <c r="E263" s="247" t="s">
        <v>1</v>
      </c>
      <c r="F263" s="248" t="s">
        <v>310</v>
      </c>
      <c r="G263" s="246"/>
      <c r="H263" s="249">
        <v>4.6200000000000001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134</v>
      </c>
      <c r="AU263" s="255" t="s">
        <v>86</v>
      </c>
      <c r="AV263" s="14" t="s">
        <v>86</v>
      </c>
      <c r="AW263" s="14" t="s">
        <v>33</v>
      </c>
      <c r="AX263" s="14" t="s">
        <v>76</v>
      </c>
      <c r="AY263" s="255" t="s">
        <v>126</v>
      </c>
    </row>
    <row r="264" s="15" customFormat="1">
      <c r="A264" s="15"/>
      <c r="B264" s="256"/>
      <c r="C264" s="257"/>
      <c r="D264" s="236" t="s">
        <v>134</v>
      </c>
      <c r="E264" s="258" t="s">
        <v>1</v>
      </c>
      <c r="F264" s="259" t="s">
        <v>137</v>
      </c>
      <c r="G264" s="257"/>
      <c r="H264" s="260">
        <v>7.1400000000000006</v>
      </c>
      <c r="I264" s="261"/>
      <c r="J264" s="257"/>
      <c r="K264" s="257"/>
      <c r="L264" s="262"/>
      <c r="M264" s="263"/>
      <c r="N264" s="264"/>
      <c r="O264" s="264"/>
      <c r="P264" s="264"/>
      <c r="Q264" s="264"/>
      <c r="R264" s="264"/>
      <c r="S264" s="264"/>
      <c r="T264" s="26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66" t="s">
        <v>134</v>
      </c>
      <c r="AU264" s="266" t="s">
        <v>86</v>
      </c>
      <c r="AV264" s="15" t="s">
        <v>132</v>
      </c>
      <c r="AW264" s="15" t="s">
        <v>33</v>
      </c>
      <c r="AX264" s="15" t="s">
        <v>84</v>
      </c>
      <c r="AY264" s="266" t="s">
        <v>126</v>
      </c>
    </row>
    <row r="265" s="2" customFormat="1" ht="24.15" customHeight="1">
      <c r="A265" s="39"/>
      <c r="B265" s="40"/>
      <c r="C265" s="267" t="s">
        <v>311</v>
      </c>
      <c r="D265" s="267" t="s">
        <v>161</v>
      </c>
      <c r="E265" s="268" t="s">
        <v>312</v>
      </c>
      <c r="F265" s="269" t="s">
        <v>313</v>
      </c>
      <c r="G265" s="270" t="s">
        <v>153</v>
      </c>
      <c r="H265" s="271">
        <v>0.025000000000000001</v>
      </c>
      <c r="I265" s="272"/>
      <c r="J265" s="273">
        <f>ROUND(I265*H265,2)</f>
        <v>0</v>
      </c>
      <c r="K265" s="274"/>
      <c r="L265" s="275"/>
      <c r="M265" s="276" t="s">
        <v>1</v>
      </c>
      <c r="N265" s="277" t="s">
        <v>41</v>
      </c>
      <c r="O265" s="92"/>
      <c r="P265" s="230">
        <f>O265*H265</f>
        <v>0</v>
      </c>
      <c r="Q265" s="230">
        <v>1</v>
      </c>
      <c r="R265" s="230">
        <f>Q265*H265</f>
        <v>0.025000000000000001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164</v>
      </c>
      <c r="AT265" s="232" t="s">
        <v>161</v>
      </c>
      <c r="AU265" s="232" t="s">
        <v>86</v>
      </c>
      <c r="AY265" s="18" t="s">
        <v>126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84</v>
      </c>
      <c r="BK265" s="233">
        <f>ROUND(I265*H265,2)</f>
        <v>0</v>
      </c>
      <c r="BL265" s="18" t="s">
        <v>132</v>
      </c>
      <c r="BM265" s="232" t="s">
        <v>314</v>
      </c>
    </row>
    <row r="266" s="2" customFormat="1">
      <c r="A266" s="39"/>
      <c r="B266" s="40"/>
      <c r="C266" s="41"/>
      <c r="D266" s="236" t="s">
        <v>230</v>
      </c>
      <c r="E266" s="41"/>
      <c r="F266" s="278" t="s">
        <v>315</v>
      </c>
      <c r="G266" s="41"/>
      <c r="H266" s="41"/>
      <c r="I266" s="279"/>
      <c r="J266" s="41"/>
      <c r="K266" s="41"/>
      <c r="L266" s="45"/>
      <c r="M266" s="280"/>
      <c r="N266" s="281"/>
      <c r="O266" s="92"/>
      <c r="P266" s="92"/>
      <c r="Q266" s="92"/>
      <c r="R266" s="92"/>
      <c r="S266" s="92"/>
      <c r="T266" s="93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230</v>
      </c>
      <c r="AU266" s="18" t="s">
        <v>86</v>
      </c>
    </row>
    <row r="267" s="13" customFormat="1">
      <c r="A267" s="13"/>
      <c r="B267" s="234"/>
      <c r="C267" s="235"/>
      <c r="D267" s="236" t="s">
        <v>134</v>
      </c>
      <c r="E267" s="237" t="s">
        <v>1</v>
      </c>
      <c r="F267" s="238" t="s">
        <v>316</v>
      </c>
      <c r="G267" s="235"/>
      <c r="H267" s="237" t="s">
        <v>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134</v>
      </c>
      <c r="AU267" s="244" t="s">
        <v>86</v>
      </c>
      <c r="AV267" s="13" t="s">
        <v>84</v>
      </c>
      <c r="AW267" s="13" t="s">
        <v>33</v>
      </c>
      <c r="AX267" s="13" t="s">
        <v>76</v>
      </c>
      <c r="AY267" s="244" t="s">
        <v>126</v>
      </c>
    </row>
    <row r="268" s="13" customFormat="1">
      <c r="A268" s="13"/>
      <c r="B268" s="234"/>
      <c r="C268" s="235"/>
      <c r="D268" s="236" t="s">
        <v>134</v>
      </c>
      <c r="E268" s="237" t="s">
        <v>1</v>
      </c>
      <c r="F268" s="238" t="s">
        <v>308</v>
      </c>
      <c r="G268" s="235"/>
      <c r="H268" s="237" t="s">
        <v>1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134</v>
      </c>
      <c r="AU268" s="244" t="s">
        <v>86</v>
      </c>
      <c r="AV268" s="13" t="s">
        <v>84</v>
      </c>
      <c r="AW268" s="13" t="s">
        <v>33</v>
      </c>
      <c r="AX268" s="13" t="s">
        <v>76</v>
      </c>
      <c r="AY268" s="244" t="s">
        <v>126</v>
      </c>
    </row>
    <row r="269" s="14" customFormat="1">
      <c r="A269" s="14"/>
      <c r="B269" s="245"/>
      <c r="C269" s="246"/>
      <c r="D269" s="236" t="s">
        <v>134</v>
      </c>
      <c r="E269" s="247" t="s">
        <v>1</v>
      </c>
      <c r="F269" s="248" t="s">
        <v>317</v>
      </c>
      <c r="G269" s="246"/>
      <c r="H269" s="249">
        <v>0.0080000000000000002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134</v>
      </c>
      <c r="AU269" s="255" t="s">
        <v>86</v>
      </c>
      <c r="AV269" s="14" t="s">
        <v>86</v>
      </c>
      <c r="AW269" s="14" t="s">
        <v>33</v>
      </c>
      <c r="AX269" s="14" t="s">
        <v>76</v>
      </c>
      <c r="AY269" s="255" t="s">
        <v>126</v>
      </c>
    </row>
    <row r="270" s="13" customFormat="1">
      <c r="A270" s="13"/>
      <c r="B270" s="234"/>
      <c r="C270" s="235"/>
      <c r="D270" s="236" t="s">
        <v>134</v>
      </c>
      <c r="E270" s="237" t="s">
        <v>1</v>
      </c>
      <c r="F270" s="238" t="s">
        <v>292</v>
      </c>
      <c r="G270" s="235"/>
      <c r="H270" s="237" t="s">
        <v>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134</v>
      </c>
      <c r="AU270" s="244" t="s">
        <v>86</v>
      </c>
      <c r="AV270" s="13" t="s">
        <v>84</v>
      </c>
      <c r="AW270" s="13" t="s">
        <v>33</v>
      </c>
      <c r="AX270" s="13" t="s">
        <v>76</v>
      </c>
      <c r="AY270" s="244" t="s">
        <v>126</v>
      </c>
    </row>
    <row r="271" s="14" customFormat="1">
      <c r="A271" s="14"/>
      <c r="B271" s="245"/>
      <c r="C271" s="246"/>
      <c r="D271" s="236" t="s">
        <v>134</v>
      </c>
      <c r="E271" s="247" t="s">
        <v>1</v>
      </c>
      <c r="F271" s="248" t="s">
        <v>318</v>
      </c>
      <c r="G271" s="246"/>
      <c r="H271" s="249">
        <v>0.017000000000000001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134</v>
      </c>
      <c r="AU271" s="255" t="s">
        <v>86</v>
      </c>
      <c r="AV271" s="14" t="s">
        <v>86</v>
      </c>
      <c r="AW271" s="14" t="s">
        <v>33</v>
      </c>
      <c r="AX271" s="14" t="s">
        <v>76</v>
      </c>
      <c r="AY271" s="255" t="s">
        <v>126</v>
      </c>
    </row>
    <row r="272" s="15" customFormat="1">
      <c r="A272" s="15"/>
      <c r="B272" s="256"/>
      <c r="C272" s="257"/>
      <c r="D272" s="236" t="s">
        <v>134</v>
      </c>
      <c r="E272" s="258" t="s">
        <v>1</v>
      </c>
      <c r="F272" s="259" t="s">
        <v>137</v>
      </c>
      <c r="G272" s="257"/>
      <c r="H272" s="260">
        <v>0.025000000000000001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6" t="s">
        <v>134</v>
      </c>
      <c r="AU272" s="266" t="s">
        <v>86</v>
      </c>
      <c r="AV272" s="15" t="s">
        <v>132</v>
      </c>
      <c r="AW272" s="15" t="s">
        <v>33</v>
      </c>
      <c r="AX272" s="15" t="s">
        <v>84</v>
      </c>
      <c r="AY272" s="266" t="s">
        <v>126</v>
      </c>
    </row>
    <row r="273" s="2" customFormat="1" ht="24.15" customHeight="1">
      <c r="A273" s="39"/>
      <c r="B273" s="40"/>
      <c r="C273" s="267" t="s">
        <v>319</v>
      </c>
      <c r="D273" s="267" t="s">
        <v>161</v>
      </c>
      <c r="E273" s="268" t="s">
        <v>320</v>
      </c>
      <c r="F273" s="269" t="s">
        <v>321</v>
      </c>
      <c r="G273" s="270" t="s">
        <v>153</v>
      </c>
      <c r="H273" s="271">
        <v>0.10299999999999999</v>
      </c>
      <c r="I273" s="272"/>
      <c r="J273" s="273">
        <f>ROUND(I273*H273,2)</f>
        <v>0</v>
      </c>
      <c r="K273" s="274"/>
      <c r="L273" s="275"/>
      <c r="M273" s="276" t="s">
        <v>1</v>
      </c>
      <c r="N273" s="277" t="s">
        <v>41</v>
      </c>
      <c r="O273" s="92"/>
      <c r="P273" s="230">
        <f>O273*H273</f>
        <v>0</v>
      </c>
      <c r="Q273" s="230">
        <v>1</v>
      </c>
      <c r="R273" s="230">
        <f>Q273*H273</f>
        <v>0.10299999999999999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164</v>
      </c>
      <c r="AT273" s="232" t="s">
        <v>161</v>
      </c>
      <c r="AU273" s="232" t="s">
        <v>86</v>
      </c>
      <c r="AY273" s="18" t="s">
        <v>126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84</v>
      </c>
      <c r="BK273" s="233">
        <f>ROUND(I273*H273,2)</f>
        <v>0</v>
      </c>
      <c r="BL273" s="18" t="s">
        <v>132</v>
      </c>
      <c r="BM273" s="232" t="s">
        <v>322</v>
      </c>
    </row>
    <row r="274" s="2" customFormat="1">
      <c r="A274" s="39"/>
      <c r="B274" s="40"/>
      <c r="C274" s="41"/>
      <c r="D274" s="236" t="s">
        <v>230</v>
      </c>
      <c r="E274" s="41"/>
      <c r="F274" s="278" t="s">
        <v>323</v>
      </c>
      <c r="G274" s="41"/>
      <c r="H274" s="41"/>
      <c r="I274" s="279"/>
      <c r="J274" s="41"/>
      <c r="K274" s="41"/>
      <c r="L274" s="45"/>
      <c r="M274" s="280"/>
      <c r="N274" s="281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230</v>
      </c>
      <c r="AU274" s="18" t="s">
        <v>86</v>
      </c>
    </row>
    <row r="275" s="13" customFormat="1">
      <c r="A275" s="13"/>
      <c r="B275" s="234"/>
      <c r="C275" s="235"/>
      <c r="D275" s="236" t="s">
        <v>134</v>
      </c>
      <c r="E275" s="237" t="s">
        <v>1</v>
      </c>
      <c r="F275" s="238" t="s">
        <v>308</v>
      </c>
      <c r="G275" s="235"/>
      <c r="H275" s="237" t="s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134</v>
      </c>
      <c r="AU275" s="244" t="s">
        <v>86</v>
      </c>
      <c r="AV275" s="13" t="s">
        <v>84</v>
      </c>
      <c r="AW275" s="13" t="s">
        <v>33</v>
      </c>
      <c r="AX275" s="13" t="s">
        <v>76</v>
      </c>
      <c r="AY275" s="244" t="s">
        <v>126</v>
      </c>
    </row>
    <row r="276" s="14" customFormat="1">
      <c r="A276" s="14"/>
      <c r="B276" s="245"/>
      <c r="C276" s="246"/>
      <c r="D276" s="236" t="s">
        <v>134</v>
      </c>
      <c r="E276" s="247" t="s">
        <v>1</v>
      </c>
      <c r="F276" s="248" t="s">
        <v>324</v>
      </c>
      <c r="G276" s="246"/>
      <c r="H276" s="249">
        <v>0.048000000000000001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134</v>
      </c>
      <c r="AU276" s="255" t="s">
        <v>86</v>
      </c>
      <c r="AV276" s="14" t="s">
        <v>86</v>
      </c>
      <c r="AW276" s="14" t="s">
        <v>33</v>
      </c>
      <c r="AX276" s="14" t="s">
        <v>76</v>
      </c>
      <c r="AY276" s="255" t="s">
        <v>126</v>
      </c>
    </row>
    <row r="277" s="13" customFormat="1">
      <c r="A277" s="13"/>
      <c r="B277" s="234"/>
      <c r="C277" s="235"/>
      <c r="D277" s="236" t="s">
        <v>134</v>
      </c>
      <c r="E277" s="237" t="s">
        <v>1</v>
      </c>
      <c r="F277" s="238" t="s">
        <v>292</v>
      </c>
      <c r="G277" s="235"/>
      <c r="H277" s="237" t="s">
        <v>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134</v>
      </c>
      <c r="AU277" s="244" t="s">
        <v>86</v>
      </c>
      <c r="AV277" s="13" t="s">
        <v>84</v>
      </c>
      <c r="AW277" s="13" t="s">
        <v>33</v>
      </c>
      <c r="AX277" s="13" t="s">
        <v>76</v>
      </c>
      <c r="AY277" s="244" t="s">
        <v>126</v>
      </c>
    </row>
    <row r="278" s="14" customFormat="1">
      <c r="A278" s="14"/>
      <c r="B278" s="245"/>
      <c r="C278" s="246"/>
      <c r="D278" s="236" t="s">
        <v>134</v>
      </c>
      <c r="E278" s="247" t="s">
        <v>1</v>
      </c>
      <c r="F278" s="248" t="s">
        <v>325</v>
      </c>
      <c r="G278" s="246"/>
      <c r="H278" s="249">
        <v>0.055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134</v>
      </c>
      <c r="AU278" s="255" t="s">
        <v>86</v>
      </c>
      <c r="AV278" s="14" t="s">
        <v>86</v>
      </c>
      <c r="AW278" s="14" t="s">
        <v>33</v>
      </c>
      <c r="AX278" s="14" t="s">
        <v>76</v>
      </c>
      <c r="AY278" s="255" t="s">
        <v>126</v>
      </c>
    </row>
    <row r="279" s="15" customFormat="1">
      <c r="A279" s="15"/>
      <c r="B279" s="256"/>
      <c r="C279" s="257"/>
      <c r="D279" s="236" t="s">
        <v>134</v>
      </c>
      <c r="E279" s="258" t="s">
        <v>1</v>
      </c>
      <c r="F279" s="259" t="s">
        <v>137</v>
      </c>
      <c r="G279" s="257"/>
      <c r="H279" s="260">
        <v>0.10300000000000001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6" t="s">
        <v>134</v>
      </c>
      <c r="AU279" s="266" t="s">
        <v>86</v>
      </c>
      <c r="AV279" s="15" t="s">
        <v>132</v>
      </c>
      <c r="AW279" s="15" t="s">
        <v>33</v>
      </c>
      <c r="AX279" s="15" t="s">
        <v>84</v>
      </c>
      <c r="AY279" s="266" t="s">
        <v>126</v>
      </c>
    </row>
    <row r="280" s="2" customFormat="1" ht="21.75" customHeight="1">
      <c r="A280" s="39"/>
      <c r="B280" s="40"/>
      <c r="C280" s="267" t="s">
        <v>326</v>
      </c>
      <c r="D280" s="267" t="s">
        <v>161</v>
      </c>
      <c r="E280" s="268" t="s">
        <v>327</v>
      </c>
      <c r="F280" s="269" t="s">
        <v>328</v>
      </c>
      <c r="G280" s="270" t="s">
        <v>153</v>
      </c>
      <c r="H280" s="271">
        <v>0.028000000000000001</v>
      </c>
      <c r="I280" s="272"/>
      <c r="J280" s="273">
        <f>ROUND(I280*H280,2)</f>
        <v>0</v>
      </c>
      <c r="K280" s="274"/>
      <c r="L280" s="275"/>
      <c r="M280" s="276" t="s">
        <v>1</v>
      </c>
      <c r="N280" s="277" t="s">
        <v>41</v>
      </c>
      <c r="O280" s="92"/>
      <c r="P280" s="230">
        <f>O280*H280</f>
        <v>0</v>
      </c>
      <c r="Q280" s="230">
        <v>1</v>
      </c>
      <c r="R280" s="230">
        <f>Q280*H280</f>
        <v>0.028000000000000001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164</v>
      </c>
      <c r="AT280" s="232" t="s">
        <v>161</v>
      </c>
      <c r="AU280" s="232" t="s">
        <v>86</v>
      </c>
      <c r="AY280" s="18" t="s">
        <v>126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132</v>
      </c>
      <c r="BM280" s="232" t="s">
        <v>329</v>
      </c>
    </row>
    <row r="281" s="2" customFormat="1">
      <c r="A281" s="39"/>
      <c r="B281" s="40"/>
      <c r="C281" s="41"/>
      <c r="D281" s="236" t="s">
        <v>230</v>
      </c>
      <c r="E281" s="41"/>
      <c r="F281" s="278" t="s">
        <v>330</v>
      </c>
      <c r="G281" s="41"/>
      <c r="H281" s="41"/>
      <c r="I281" s="279"/>
      <c r="J281" s="41"/>
      <c r="K281" s="41"/>
      <c r="L281" s="45"/>
      <c r="M281" s="280"/>
      <c r="N281" s="281"/>
      <c r="O281" s="92"/>
      <c r="P281" s="92"/>
      <c r="Q281" s="92"/>
      <c r="R281" s="92"/>
      <c r="S281" s="92"/>
      <c r="T281" s="93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230</v>
      </c>
      <c r="AU281" s="18" t="s">
        <v>86</v>
      </c>
    </row>
    <row r="282" s="13" customFormat="1">
      <c r="A282" s="13"/>
      <c r="B282" s="234"/>
      <c r="C282" s="235"/>
      <c r="D282" s="236" t="s">
        <v>134</v>
      </c>
      <c r="E282" s="237" t="s">
        <v>1</v>
      </c>
      <c r="F282" s="238" t="s">
        <v>308</v>
      </c>
      <c r="G282" s="235"/>
      <c r="H282" s="237" t="s">
        <v>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134</v>
      </c>
      <c r="AU282" s="244" t="s">
        <v>86</v>
      </c>
      <c r="AV282" s="13" t="s">
        <v>84</v>
      </c>
      <c r="AW282" s="13" t="s">
        <v>33</v>
      </c>
      <c r="AX282" s="13" t="s">
        <v>76</v>
      </c>
      <c r="AY282" s="244" t="s">
        <v>126</v>
      </c>
    </row>
    <row r="283" s="14" customFormat="1">
      <c r="A283" s="14"/>
      <c r="B283" s="245"/>
      <c r="C283" s="246"/>
      <c r="D283" s="236" t="s">
        <v>134</v>
      </c>
      <c r="E283" s="247" t="s">
        <v>1</v>
      </c>
      <c r="F283" s="248" t="s">
        <v>331</v>
      </c>
      <c r="G283" s="246"/>
      <c r="H283" s="249">
        <v>0.012999999999999999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134</v>
      </c>
      <c r="AU283" s="255" t="s">
        <v>86</v>
      </c>
      <c r="AV283" s="14" t="s">
        <v>86</v>
      </c>
      <c r="AW283" s="14" t="s">
        <v>33</v>
      </c>
      <c r="AX283" s="14" t="s">
        <v>76</v>
      </c>
      <c r="AY283" s="255" t="s">
        <v>126</v>
      </c>
    </row>
    <row r="284" s="13" customFormat="1">
      <c r="A284" s="13"/>
      <c r="B284" s="234"/>
      <c r="C284" s="235"/>
      <c r="D284" s="236" t="s">
        <v>134</v>
      </c>
      <c r="E284" s="237" t="s">
        <v>1</v>
      </c>
      <c r="F284" s="238" t="s">
        <v>292</v>
      </c>
      <c r="G284" s="235"/>
      <c r="H284" s="237" t="s">
        <v>1</v>
      </c>
      <c r="I284" s="239"/>
      <c r="J284" s="235"/>
      <c r="K284" s="235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134</v>
      </c>
      <c r="AU284" s="244" t="s">
        <v>86</v>
      </c>
      <c r="AV284" s="13" t="s">
        <v>84</v>
      </c>
      <c r="AW284" s="13" t="s">
        <v>33</v>
      </c>
      <c r="AX284" s="13" t="s">
        <v>76</v>
      </c>
      <c r="AY284" s="244" t="s">
        <v>126</v>
      </c>
    </row>
    <row r="285" s="14" customFormat="1">
      <c r="A285" s="14"/>
      <c r="B285" s="245"/>
      <c r="C285" s="246"/>
      <c r="D285" s="236" t="s">
        <v>134</v>
      </c>
      <c r="E285" s="247" t="s">
        <v>1</v>
      </c>
      <c r="F285" s="248" t="s">
        <v>332</v>
      </c>
      <c r="G285" s="246"/>
      <c r="H285" s="249">
        <v>0.014999999999999999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134</v>
      </c>
      <c r="AU285" s="255" t="s">
        <v>86</v>
      </c>
      <c r="AV285" s="14" t="s">
        <v>86</v>
      </c>
      <c r="AW285" s="14" t="s">
        <v>33</v>
      </c>
      <c r="AX285" s="14" t="s">
        <v>76</v>
      </c>
      <c r="AY285" s="255" t="s">
        <v>126</v>
      </c>
    </row>
    <row r="286" s="15" customFormat="1">
      <c r="A286" s="15"/>
      <c r="B286" s="256"/>
      <c r="C286" s="257"/>
      <c r="D286" s="236" t="s">
        <v>134</v>
      </c>
      <c r="E286" s="258" t="s">
        <v>1</v>
      </c>
      <c r="F286" s="259" t="s">
        <v>137</v>
      </c>
      <c r="G286" s="257"/>
      <c r="H286" s="260">
        <v>0.027999999999999997</v>
      </c>
      <c r="I286" s="261"/>
      <c r="J286" s="257"/>
      <c r="K286" s="257"/>
      <c r="L286" s="262"/>
      <c r="M286" s="263"/>
      <c r="N286" s="264"/>
      <c r="O286" s="264"/>
      <c r="P286" s="264"/>
      <c r="Q286" s="264"/>
      <c r="R286" s="264"/>
      <c r="S286" s="264"/>
      <c r="T286" s="26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66" t="s">
        <v>134</v>
      </c>
      <c r="AU286" s="266" t="s">
        <v>86</v>
      </c>
      <c r="AV286" s="15" t="s">
        <v>132</v>
      </c>
      <c r="AW286" s="15" t="s">
        <v>33</v>
      </c>
      <c r="AX286" s="15" t="s">
        <v>84</v>
      </c>
      <c r="AY286" s="266" t="s">
        <v>126</v>
      </c>
    </row>
    <row r="287" s="2" customFormat="1" ht="24.15" customHeight="1">
      <c r="A287" s="39"/>
      <c r="B287" s="40"/>
      <c r="C287" s="220" t="s">
        <v>333</v>
      </c>
      <c r="D287" s="220" t="s">
        <v>128</v>
      </c>
      <c r="E287" s="221" t="s">
        <v>334</v>
      </c>
      <c r="F287" s="222" t="s">
        <v>335</v>
      </c>
      <c r="G287" s="223" t="s">
        <v>178</v>
      </c>
      <c r="H287" s="224">
        <v>7.1399999999999997</v>
      </c>
      <c r="I287" s="225"/>
      <c r="J287" s="226">
        <f>ROUND(I287*H287,2)</f>
        <v>0</v>
      </c>
      <c r="K287" s="227"/>
      <c r="L287" s="45"/>
      <c r="M287" s="228" t="s">
        <v>1</v>
      </c>
      <c r="N287" s="229" t="s">
        <v>41</v>
      </c>
      <c r="O287" s="92"/>
      <c r="P287" s="230">
        <f>O287*H287</f>
        <v>0</v>
      </c>
      <c r="Q287" s="230">
        <v>0.00081967200000000002</v>
      </c>
      <c r="R287" s="230">
        <f>Q287*H287</f>
        <v>0.0058524580800000002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132</v>
      </c>
      <c r="AT287" s="232" t="s">
        <v>128</v>
      </c>
      <c r="AU287" s="232" t="s">
        <v>86</v>
      </c>
      <c r="AY287" s="18" t="s">
        <v>126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84</v>
      </c>
      <c r="BK287" s="233">
        <f>ROUND(I287*H287,2)</f>
        <v>0</v>
      </c>
      <c r="BL287" s="18" t="s">
        <v>132</v>
      </c>
      <c r="BM287" s="232" t="s">
        <v>336</v>
      </c>
    </row>
    <row r="288" s="13" customFormat="1">
      <c r="A288" s="13"/>
      <c r="B288" s="234"/>
      <c r="C288" s="235"/>
      <c r="D288" s="236" t="s">
        <v>134</v>
      </c>
      <c r="E288" s="237" t="s">
        <v>1</v>
      </c>
      <c r="F288" s="238" t="s">
        <v>307</v>
      </c>
      <c r="G288" s="235"/>
      <c r="H288" s="237" t="s">
        <v>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134</v>
      </c>
      <c r="AU288" s="244" t="s">
        <v>86</v>
      </c>
      <c r="AV288" s="13" t="s">
        <v>84</v>
      </c>
      <c r="AW288" s="13" t="s">
        <v>33</v>
      </c>
      <c r="AX288" s="13" t="s">
        <v>76</v>
      </c>
      <c r="AY288" s="244" t="s">
        <v>126</v>
      </c>
    </row>
    <row r="289" s="13" customFormat="1">
      <c r="A289" s="13"/>
      <c r="B289" s="234"/>
      <c r="C289" s="235"/>
      <c r="D289" s="236" t="s">
        <v>134</v>
      </c>
      <c r="E289" s="237" t="s">
        <v>1</v>
      </c>
      <c r="F289" s="238" t="s">
        <v>308</v>
      </c>
      <c r="G289" s="235"/>
      <c r="H289" s="237" t="s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134</v>
      </c>
      <c r="AU289" s="244" t="s">
        <v>86</v>
      </c>
      <c r="AV289" s="13" t="s">
        <v>84</v>
      </c>
      <c r="AW289" s="13" t="s">
        <v>33</v>
      </c>
      <c r="AX289" s="13" t="s">
        <v>76</v>
      </c>
      <c r="AY289" s="244" t="s">
        <v>126</v>
      </c>
    </row>
    <row r="290" s="14" customFormat="1">
      <c r="A290" s="14"/>
      <c r="B290" s="245"/>
      <c r="C290" s="246"/>
      <c r="D290" s="236" t="s">
        <v>134</v>
      </c>
      <c r="E290" s="247" t="s">
        <v>1</v>
      </c>
      <c r="F290" s="248" t="s">
        <v>309</v>
      </c>
      <c r="G290" s="246"/>
      <c r="H290" s="249">
        <v>2.52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134</v>
      </c>
      <c r="AU290" s="255" t="s">
        <v>86</v>
      </c>
      <c r="AV290" s="14" t="s">
        <v>86</v>
      </c>
      <c r="AW290" s="14" t="s">
        <v>33</v>
      </c>
      <c r="AX290" s="14" t="s">
        <v>76</v>
      </c>
      <c r="AY290" s="255" t="s">
        <v>126</v>
      </c>
    </row>
    <row r="291" s="13" customFormat="1">
      <c r="A291" s="13"/>
      <c r="B291" s="234"/>
      <c r="C291" s="235"/>
      <c r="D291" s="236" t="s">
        <v>134</v>
      </c>
      <c r="E291" s="237" t="s">
        <v>1</v>
      </c>
      <c r="F291" s="238" t="s">
        <v>292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134</v>
      </c>
      <c r="AU291" s="244" t="s">
        <v>86</v>
      </c>
      <c r="AV291" s="13" t="s">
        <v>84</v>
      </c>
      <c r="AW291" s="13" t="s">
        <v>33</v>
      </c>
      <c r="AX291" s="13" t="s">
        <v>76</v>
      </c>
      <c r="AY291" s="244" t="s">
        <v>126</v>
      </c>
    </row>
    <row r="292" s="14" customFormat="1">
      <c r="A292" s="14"/>
      <c r="B292" s="245"/>
      <c r="C292" s="246"/>
      <c r="D292" s="236" t="s">
        <v>134</v>
      </c>
      <c r="E292" s="247" t="s">
        <v>1</v>
      </c>
      <c r="F292" s="248" t="s">
        <v>310</v>
      </c>
      <c r="G292" s="246"/>
      <c r="H292" s="249">
        <v>4.6200000000000001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134</v>
      </c>
      <c r="AU292" s="255" t="s">
        <v>86</v>
      </c>
      <c r="AV292" s="14" t="s">
        <v>86</v>
      </c>
      <c r="AW292" s="14" t="s">
        <v>33</v>
      </c>
      <c r="AX292" s="14" t="s">
        <v>76</v>
      </c>
      <c r="AY292" s="255" t="s">
        <v>126</v>
      </c>
    </row>
    <row r="293" s="15" customFormat="1">
      <c r="A293" s="15"/>
      <c r="B293" s="256"/>
      <c r="C293" s="257"/>
      <c r="D293" s="236" t="s">
        <v>134</v>
      </c>
      <c r="E293" s="258" t="s">
        <v>1</v>
      </c>
      <c r="F293" s="259" t="s">
        <v>137</v>
      </c>
      <c r="G293" s="257"/>
      <c r="H293" s="260">
        <v>7.1400000000000006</v>
      </c>
      <c r="I293" s="261"/>
      <c r="J293" s="257"/>
      <c r="K293" s="257"/>
      <c r="L293" s="262"/>
      <c r="M293" s="263"/>
      <c r="N293" s="264"/>
      <c r="O293" s="264"/>
      <c r="P293" s="264"/>
      <c r="Q293" s="264"/>
      <c r="R293" s="264"/>
      <c r="S293" s="264"/>
      <c r="T293" s="26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6" t="s">
        <v>134</v>
      </c>
      <c r="AU293" s="266" t="s">
        <v>86</v>
      </c>
      <c r="AV293" s="15" t="s">
        <v>132</v>
      </c>
      <c r="AW293" s="15" t="s">
        <v>33</v>
      </c>
      <c r="AX293" s="15" t="s">
        <v>84</v>
      </c>
      <c r="AY293" s="266" t="s">
        <v>126</v>
      </c>
    </row>
    <row r="294" s="2" customFormat="1" ht="24.15" customHeight="1">
      <c r="A294" s="39"/>
      <c r="B294" s="40"/>
      <c r="C294" s="220" t="s">
        <v>337</v>
      </c>
      <c r="D294" s="220" t="s">
        <v>128</v>
      </c>
      <c r="E294" s="221" t="s">
        <v>338</v>
      </c>
      <c r="F294" s="222" t="s">
        <v>339</v>
      </c>
      <c r="G294" s="223" t="s">
        <v>241</v>
      </c>
      <c r="H294" s="224">
        <v>23.800000000000001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41</v>
      </c>
      <c r="O294" s="92"/>
      <c r="P294" s="230">
        <f>O294*H294</f>
        <v>0</v>
      </c>
      <c r="Q294" s="230">
        <v>0.00329</v>
      </c>
      <c r="R294" s="230">
        <f>Q294*H294</f>
        <v>0.078301999999999997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132</v>
      </c>
      <c r="AT294" s="232" t="s">
        <v>128</v>
      </c>
      <c r="AU294" s="232" t="s">
        <v>86</v>
      </c>
      <c r="AY294" s="18" t="s">
        <v>126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84</v>
      </c>
      <c r="BK294" s="233">
        <f>ROUND(I294*H294,2)</f>
        <v>0</v>
      </c>
      <c r="BL294" s="18" t="s">
        <v>132</v>
      </c>
      <c r="BM294" s="232" t="s">
        <v>340</v>
      </c>
    </row>
    <row r="295" s="14" customFormat="1">
      <c r="A295" s="14"/>
      <c r="B295" s="245"/>
      <c r="C295" s="246"/>
      <c r="D295" s="236" t="s">
        <v>134</v>
      </c>
      <c r="E295" s="247" t="s">
        <v>1</v>
      </c>
      <c r="F295" s="248" t="s">
        <v>341</v>
      </c>
      <c r="G295" s="246"/>
      <c r="H295" s="249">
        <v>23.800000000000001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134</v>
      </c>
      <c r="AU295" s="255" t="s">
        <v>86</v>
      </c>
      <c r="AV295" s="14" t="s">
        <v>86</v>
      </c>
      <c r="AW295" s="14" t="s">
        <v>33</v>
      </c>
      <c r="AX295" s="14" t="s">
        <v>76</v>
      </c>
      <c r="AY295" s="255" t="s">
        <v>126</v>
      </c>
    </row>
    <row r="296" s="15" customFormat="1">
      <c r="A296" s="15"/>
      <c r="B296" s="256"/>
      <c r="C296" s="257"/>
      <c r="D296" s="236" t="s">
        <v>134</v>
      </c>
      <c r="E296" s="258" t="s">
        <v>1</v>
      </c>
      <c r="F296" s="259" t="s">
        <v>137</v>
      </c>
      <c r="G296" s="257"/>
      <c r="H296" s="260">
        <v>23.800000000000001</v>
      </c>
      <c r="I296" s="261"/>
      <c r="J296" s="257"/>
      <c r="K296" s="257"/>
      <c r="L296" s="262"/>
      <c r="M296" s="263"/>
      <c r="N296" s="264"/>
      <c r="O296" s="264"/>
      <c r="P296" s="264"/>
      <c r="Q296" s="264"/>
      <c r="R296" s="264"/>
      <c r="S296" s="264"/>
      <c r="T296" s="26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6" t="s">
        <v>134</v>
      </c>
      <c r="AU296" s="266" t="s">
        <v>86</v>
      </c>
      <c r="AV296" s="15" t="s">
        <v>132</v>
      </c>
      <c r="AW296" s="15" t="s">
        <v>33</v>
      </c>
      <c r="AX296" s="15" t="s">
        <v>84</v>
      </c>
      <c r="AY296" s="266" t="s">
        <v>126</v>
      </c>
    </row>
    <row r="297" s="2" customFormat="1" ht="24.15" customHeight="1">
      <c r="A297" s="39"/>
      <c r="B297" s="40"/>
      <c r="C297" s="220" t="s">
        <v>342</v>
      </c>
      <c r="D297" s="220" t="s">
        <v>128</v>
      </c>
      <c r="E297" s="221" t="s">
        <v>343</v>
      </c>
      <c r="F297" s="222" t="s">
        <v>344</v>
      </c>
      <c r="G297" s="223" t="s">
        <v>241</v>
      </c>
      <c r="H297" s="224">
        <v>47.600000000000001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41</v>
      </c>
      <c r="O297" s="92"/>
      <c r="P297" s="230">
        <f>O297*H297</f>
        <v>0</v>
      </c>
      <c r="Q297" s="230">
        <v>0.000174</v>
      </c>
      <c r="R297" s="230">
        <f>Q297*H297</f>
        <v>0.0082824000000000005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132</v>
      </c>
      <c r="AT297" s="232" t="s">
        <v>128</v>
      </c>
      <c r="AU297" s="232" t="s">
        <v>86</v>
      </c>
      <c r="AY297" s="18" t="s">
        <v>126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84</v>
      </c>
      <c r="BK297" s="233">
        <f>ROUND(I297*H297,2)</f>
        <v>0</v>
      </c>
      <c r="BL297" s="18" t="s">
        <v>132</v>
      </c>
      <c r="BM297" s="232" t="s">
        <v>345</v>
      </c>
    </row>
    <row r="298" s="14" customFormat="1">
      <c r="A298" s="14"/>
      <c r="B298" s="245"/>
      <c r="C298" s="246"/>
      <c r="D298" s="236" t="s">
        <v>134</v>
      </c>
      <c r="E298" s="247" t="s">
        <v>1</v>
      </c>
      <c r="F298" s="248" t="s">
        <v>346</v>
      </c>
      <c r="G298" s="246"/>
      <c r="H298" s="249">
        <v>47.600000000000001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134</v>
      </c>
      <c r="AU298" s="255" t="s">
        <v>86</v>
      </c>
      <c r="AV298" s="14" t="s">
        <v>86</v>
      </c>
      <c r="AW298" s="14" t="s">
        <v>33</v>
      </c>
      <c r="AX298" s="14" t="s">
        <v>76</v>
      </c>
      <c r="AY298" s="255" t="s">
        <v>126</v>
      </c>
    </row>
    <row r="299" s="15" customFormat="1">
      <c r="A299" s="15"/>
      <c r="B299" s="256"/>
      <c r="C299" s="257"/>
      <c r="D299" s="236" t="s">
        <v>134</v>
      </c>
      <c r="E299" s="258" t="s">
        <v>1</v>
      </c>
      <c r="F299" s="259" t="s">
        <v>137</v>
      </c>
      <c r="G299" s="257"/>
      <c r="H299" s="260">
        <v>47.600000000000001</v>
      </c>
      <c r="I299" s="261"/>
      <c r="J299" s="257"/>
      <c r="K299" s="257"/>
      <c r="L299" s="262"/>
      <c r="M299" s="263"/>
      <c r="N299" s="264"/>
      <c r="O299" s="264"/>
      <c r="P299" s="264"/>
      <c r="Q299" s="264"/>
      <c r="R299" s="264"/>
      <c r="S299" s="264"/>
      <c r="T299" s="26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6" t="s">
        <v>134</v>
      </c>
      <c r="AU299" s="266" t="s">
        <v>86</v>
      </c>
      <c r="AV299" s="15" t="s">
        <v>132</v>
      </c>
      <c r="AW299" s="15" t="s">
        <v>33</v>
      </c>
      <c r="AX299" s="15" t="s">
        <v>84</v>
      </c>
      <c r="AY299" s="266" t="s">
        <v>126</v>
      </c>
    </row>
    <row r="300" s="2" customFormat="1" ht="16.5" customHeight="1">
      <c r="A300" s="39"/>
      <c r="B300" s="40"/>
      <c r="C300" s="220" t="s">
        <v>347</v>
      </c>
      <c r="D300" s="220" t="s">
        <v>128</v>
      </c>
      <c r="E300" s="221" t="s">
        <v>348</v>
      </c>
      <c r="F300" s="222" t="s">
        <v>349</v>
      </c>
      <c r="G300" s="223" t="s">
        <v>131</v>
      </c>
      <c r="H300" s="224">
        <v>8.5679999999999996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41</v>
      </c>
      <c r="O300" s="92"/>
      <c r="P300" s="230">
        <f>O300*H300</f>
        <v>0</v>
      </c>
      <c r="Q300" s="230">
        <v>0.12</v>
      </c>
      <c r="R300" s="230">
        <f>Q300*H300</f>
        <v>1.02816</v>
      </c>
      <c r="S300" s="230">
        <v>2.4900000000000002</v>
      </c>
      <c r="T300" s="231">
        <f>S300*H300</f>
        <v>21.334320000000002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132</v>
      </c>
      <c r="AT300" s="232" t="s">
        <v>128</v>
      </c>
      <c r="AU300" s="232" t="s">
        <v>86</v>
      </c>
      <c r="AY300" s="18" t="s">
        <v>126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84</v>
      </c>
      <c r="BK300" s="233">
        <f>ROUND(I300*H300,2)</f>
        <v>0</v>
      </c>
      <c r="BL300" s="18" t="s">
        <v>132</v>
      </c>
      <c r="BM300" s="232" t="s">
        <v>350</v>
      </c>
    </row>
    <row r="301" s="13" customFormat="1">
      <c r="A301" s="13"/>
      <c r="B301" s="234"/>
      <c r="C301" s="235"/>
      <c r="D301" s="236" t="s">
        <v>134</v>
      </c>
      <c r="E301" s="237" t="s">
        <v>1</v>
      </c>
      <c r="F301" s="238" t="s">
        <v>351</v>
      </c>
      <c r="G301" s="235"/>
      <c r="H301" s="237" t="s">
        <v>1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134</v>
      </c>
      <c r="AU301" s="244" t="s">
        <v>86</v>
      </c>
      <c r="AV301" s="13" t="s">
        <v>84</v>
      </c>
      <c r="AW301" s="13" t="s">
        <v>33</v>
      </c>
      <c r="AX301" s="13" t="s">
        <v>76</v>
      </c>
      <c r="AY301" s="244" t="s">
        <v>126</v>
      </c>
    </row>
    <row r="302" s="14" customFormat="1">
      <c r="A302" s="14"/>
      <c r="B302" s="245"/>
      <c r="C302" s="246"/>
      <c r="D302" s="236" t="s">
        <v>134</v>
      </c>
      <c r="E302" s="247" t="s">
        <v>1</v>
      </c>
      <c r="F302" s="248" t="s">
        <v>352</v>
      </c>
      <c r="G302" s="246"/>
      <c r="H302" s="249">
        <v>8.5679999999999996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134</v>
      </c>
      <c r="AU302" s="255" t="s">
        <v>86</v>
      </c>
      <c r="AV302" s="14" t="s">
        <v>86</v>
      </c>
      <c r="AW302" s="14" t="s">
        <v>33</v>
      </c>
      <c r="AX302" s="14" t="s">
        <v>76</v>
      </c>
      <c r="AY302" s="255" t="s">
        <v>126</v>
      </c>
    </row>
    <row r="303" s="15" customFormat="1">
      <c r="A303" s="15"/>
      <c r="B303" s="256"/>
      <c r="C303" s="257"/>
      <c r="D303" s="236" t="s">
        <v>134</v>
      </c>
      <c r="E303" s="258" t="s">
        <v>1</v>
      </c>
      <c r="F303" s="259" t="s">
        <v>137</v>
      </c>
      <c r="G303" s="257"/>
      <c r="H303" s="260">
        <v>8.5679999999999996</v>
      </c>
      <c r="I303" s="261"/>
      <c r="J303" s="257"/>
      <c r="K303" s="257"/>
      <c r="L303" s="262"/>
      <c r="M303" s="263"/>
      <c r="N303" s="264"/>
      <c r="O303" s="264"/>
      <c r="P303" s="264"/>
      <c r="Q303" s="264"/>
      <c r="R303" s="264"/>
      <c r="S303" s="264"/>
      <c r="T303" s="26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66" t="s">
        <v>134</v>
      </c>
      <c r="AU303" s="266" t="s">
        <v>86</v>
      </c>
      <c r="AV303" s="15" t="s">
        <v>132</v>
      </c>
      <c r="AW303" s="15" t="s">
        <v>33</v>
      </c>
      <c r="AX303" s="15" t="s">
        <v>84</v>
      </c>
      <c r="AY303" s="266" t="s">
        <v>126</v>
      </c>
    </row>
    <row r="304" s="2" customFormat="1" ht="16.5" customHeight="1">
      <c r="A304" s="39"/>
      <c r="B304" s="40"/>
      <c r="C304" s="220" t="s">
        <v>353</v>
      </c>
      <c r="D304" s="220" t="s">
        <v>128</v>
      </c>
      <c r="E304" s="221" t="s">
        <v>354</v>
      </c>
      <c r="F304" s="222" t="s">
        <v>355</v>
      </c>
      <c r="G304" s="223" t="s">
        <v>131</v>
      </c>
      <c r="H304" s="224">
        <v>29</v>
      </c>
      <c r="I304" s="225"/>
      <c r="J304" s="226">
        <f>ROUND(I304*H304,2)</f>
        <v>0</v>
      </c>
      <c r="K304" s="227"/>
      <c r="L304" s="45"/>
      <c r="M304" s="228" t="s">
        <v>1</v>
      </c>
      <c r="N304" s="229" t="s">
        <v>41</v>
      </c>
      <c r="O304" s="92"/>
      <c r="P304" s="230">
        <f>O304*H304</f>
        <v>0</v>
      </c>
      <c r="Q304" s="230">
        <v>0.121711072</v>
      </c>
      <c r="R304" s="230">
        <f>Q304*H304</f>
        <v>3.5296210880000003</v>
      </c>
      <c r="S304" s="230">
        <v>2.3999999999999999</v>
      </c>
      <c r="T304" s="231">
        <f>S304*H304</f>
        <v>69.599999999999994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132</v>
      </c>
      <c r="AT304" s="232" t="s">
        <v>128</v>
      </c>
      <c r="AU304" s="232" t="s">
        <v>86</v>
      </c>
      <c r="AY304" s="18" t="s">
        <v>126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84</v>
      </c>
      <c r="BK304" s="233">
        <f>ROUND(I304*H304,2)</f>
        <v>0</v>
      </c>
      <c r="BL304" s="18" t="s">
        <v>132</v>
      </c>
      <c r="BM304" s="232" t="s">
        <v>356</v>
      </c>
    </row>
    <row r="305" s="13" customFormat="1">
      <c r="A305" s="13"/>
      <c r="B305" s="234"/>
      <c r="C305" s="235"/>
      <c r="D305" s="236" t="s">
        <v>134</v>
      </c>
      <c r="E305" s="237" t="s">
        <v>1</v>
      </c>
      <c r="F305" s="238" t="s">
        <v>357</v>
      </c>
      <c r="G305" s="235"/>
      <c r="H305" s="237" t="s">
        <v>1</v>
      </c>
      <c r="I305" s="239"/>
      <c r="J305" s="235"/>
      <c r="K305" s="235"/>
      <c r="L305" s="240"/>
      <c r="M305" s="241"/>
      <c r="N305" s="242"/>
      <c r="O305" s="242"/>
      <c r="P305" s="242"/>
      <c r="Q305" s="242"/>
      <c r="R305" s="242"/>
      <c r="S305" s="242"/>
      <c r="T305" s="24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4" t="s">
        <v>134</v>
      </c>
      <c r="AU305" s="244" t="s">
        <v>86</v>
      </c>
      <c r="AV305" s="13" t="s">
        <v>84</v>
      </c>
      <c r="AW305" s="13" t="s">
        <v>33</v>
      </c>
      <c r="AX305" s="13" t="s">
        <v>76</v>
      </c>
      <c r="AY305" s="244" t="s">
        <v>126</v>
      </c>
    </row>
    <row r="306" s="14" customFormat="1">
      <c r="A306" s="14"/>
      <c r="B306" s="245"/>
      <c r="C306" s="246"/>
      <c r="D306" s="236" t="s">
        <v>134</v>
      </c>
      <c r="E306" s="247" t="s">
        <v>1</v>
      </c>
      <c r="F306" s="248" t="s">
        <v>358</v>
      </c>
      <c r="G306" s="246"/>
      <c r="H306" s="249">
        <v>17.100000000000001</v>
      </c>
      <c r="I306" s="250"/>
      <c r="J306" s="246"/>
      <c r="K306" s="246"/>
      <c r="L306" s="251"/>
      <c r="M306" s="252"/>
      <c r="N306" s="253"/>
      <c r="O306" s="253"/>
      <c r="P306" s="253"/>
      <c r="Q306" s="253"/>
      <c r="R306" s="253"/>
      <c r="S306" s="253"/>
      <c r="T306" s="254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5" t="s">
        <v>134</v>
      </c>
      <c r="AU306" s="255" t="s">
        <v>86</v>
      </c>
      <c r="AV306" s="14" t="s">
        <v>86</v>
      </c>
      <c r="AW306" s="14" t="s">
        <v>33</v>
      </c>
      <c r="AX306" s="14" t="s">
        <v>76</v>
      </c>
      <c r="AY306" s="255" t="s">
        <v>126</v>
      </c>
    </row>
    <row r="307" s="13" customFormat="1">
      <c r="A307" s="13"/>
      <c r="B307" s="234"/>
      <c r="C307" s="235"/>
      <c r="D307" s="236" t="s">
        <v>134</v>
      </c>
      <c r="E307" s="237" t="s">
        <v>1</v>
      </c>
      <c r="F307" s="238" t="s">
        <v>359</v>
      </c>
      <c r="G307" s="235"/>
      <c r="H307" s="237" t="s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134</v>
      </c>
      <c r="AU307" s="244" t="s">
        <v>86</v>
      </c>
      <c r="AV307" s="13" t="s">
        <v>84</v>
      </c>
      <c r="AW307" s="13" t="s">
        <v>33</v>
      </c>
      <c r="AX307" s="13" t="s">
        <v>76</v>
      </c>
      <c r="AY307" s="244" t="s">
        <v>126</v>
      </c>
    </row>
    <row r="308" s="14" customFormat="1">
      <c r="A308" s="14"/>
      <c r="B308" s="245"/>
      <c r="C308" s="246"/>
      <c r="D308" s="236" t="s">
        <v>134</v>
      </c>
      <c r="E308" s="247" t="s">
        <v>1</v>
      </c>
      <c r="F308" s="248" t="s">
        <v>360</v>
      </c>
      <c r="G308" s="246"/>
      <c r="H308" s="249">
        <v>11.9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134</v>
      </c>
      <c r="AU308" s="255" t="s">
        <v>86</v>
      </c>
      <c r="AV308" s="14" t="s">
        <v>86</v>
      </c>
      <c r="AW308" s="14" t="s">
        <v>33</v>
      </c>
      <c r="AX308" s="14" t="s">
        <v>76</v>
      </c>
      <c r="AY308" s="255" t="s">
        <v>126</v>
      </c>
    </row>
    <row r="309" s="15" customFormat="1">
      <c r="A309" s="15"/>
      <c r="B309" s="256"/>
      <c r="C309" s="257"/>
      <c r="D309" s="236" t="s">
        <v>134</v>
      </c>
      <c r="E309" s="258" t="s">
        <v>1</v>
      </c>
      <c r="F309" s="259" t="s">
        <v>137</v>
      </c>
      <c r="G309" s="257"/>
      <c r="H309" s="260">
        <v>29</v>
      </c>
      <c r="I309" s="261"/>
      <c r="J309" s="257"/>
      <c r="K309" s="257"/>
      <c r="L309" s="262"/>
      <c r="M309" s="263"/>
      <c r="N309" s="264"/>
      <c r="O309" s="264"/>
      <c r="P309" s="264"/>
      <c r="Q309" s="264"/>
      <c r="R309" s="264"/>
      <c r="S309" s="264"/>
      <c r="T309" s="26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66" t="s">
        <v>134</v>
      </c>
      <c r="AU309" s="266" t="s">
        <v>86</v>
      </c>
      <c r="AV309" s="15" t="s">
        <v>132</v>
      </c>
      <c r="AW309" s="15" t="s">
        <v>33</v>
      </c>
      <c r="AX309" s="15" t="s">
        <v>84</v>
      </c>
      <c r="AY309" s="266" t="s">
        <v>126</v>
      </c>
    </row>
    <row r="310" s="2" customFormat="1" ht="33" customHeight="1">
      <c r="A310" s="39"/>
      <c r="B310" s="40"/>
      <c r="C310" s="220" t="s">
        <v>361</v>
      </c>
      <c r="D310" s="220" t="s">
        <v>128</v>
      </c>
      <c r="E310" s="221" t="s">
        <v>362</v>
      </c>
      <c r="F310" s="222" t="s">
        <v>363</v>
      </c>
      <c r="G310" s="223" t="s">
        <v>178</v>
      </c>
      <c r="H310" s="224">
        <v>28.559999999999999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0.070000000000000007</v>
      </c>
      <c r="T310" s="231">
        <f>S310*H310</f>
        <v>1.9992000000000001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132</v>
      </c>
      <c r="AT310" s="232" t="s">
        <v>128</v>
      </c>
      <c r="AU310" s="232" t="s">
        <v>86</v>
      </c>
      <c r="AY310" s="18" t="s">
        <v>126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132</v>
      </c>
      <c r="BM310" s="232" t="s">
        <v>364</v>
      </c>
    </row>
    <row r="311" s="13" customFormat="1">
      <c r="A311" s="13"/>
      <c r="B311" s="234"/>
      <c r="C311" s="235"/>
      <c r="D311" s="236" t="s">
        <v>134</v>
      </c>
      <c r="E311" s="237" t="s">
        <v>1</v>
      </c>
      <c r="F311" s="238" t="s">
        <v>365</v>
      </c>
      <c r="G311" s="235"/>
      <c r="H311" s="237" t="s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134</v>
      </c>
      <c r="AU311" s="244" t="s">
        <v>86</v>
      </c>
      <c r="AV311" s="13" t="s">
        <v>84</v>
      </c>
      <c r="AW311" s="13" t="s">
        <v>33</v>
      </c>
      <c r="AX311" s="13" t="s">
        <v>76</v>
      </c>
      <c r="AY311" s="244" t="s">
        <v>126</v>
      </c>
    </row>
    <row r="312" s="14" customFormat="1">
      <c r="A312" s="14"/>
      <c r="B312" s="245"/>
      <c r="C312" s="246"/>
      <c r="D312" s="236" t="s">
        <v>134</v>
      </c>
      <c r="E312" s="247" t="s">
        <v>1</v>
      </c>
      <c r="F312" s="248" t="s">
        <v>366</v>
      </c>
      <c r="G312" s="246"/>
      <c r="H312" s="249">
        <v>28.559999999999999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134</v>
      </c>
      <c r="AU312" s="255" t="s">
        <v>86</v>
      </c>
      <c r="AV312" s="14" t="s">
        <v>86</v>
      </c>
      <c r="AW312" s="14" t="s">
        <v>33</v>
      </c>
      <c r="AX312" s="14" t="s">
        <v>76</v>
      </c>
      <c r="AY312" s="255" t="s">
        <v>126</v>
      </c>
    </row>
    <row r="313" s="15" customFormat="1">
      <c r="A313" s="15"/>
      <c r="B313" s="256"/>
      <c r="C313" s="257"/>
      <c r="D313" s="236" t="s">
        <v>134</v>
      </c>
      <c r="E313" s="258" t="s">
        <v>1</v>
      </c>
      <c r="F313" s="259" t="s">
        <v>137</v>
      </c>
      <c r="G313" s="257"/>
      <c r="H313" s="260">
        <v>28.559999999999999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6" t="s">
        <v>134</v>
      </c>
      <c r="AU313" s="266" t="s">
        <v>86</v>
      </c>
      <c r="AV313" s="15" t="s">
        <v>132</v>
      </c>
      <c r="AW313" s="15" t="s">
        <v>33</v>
      </c>
      <c r="AX313" s="15" t="s">
        <v>84</v>
      </c>
      <c r="AY313" s="266" t="s">
        <v>126</v>
      </c>
    </row>
    <row r="314" s="2" customFormat="1" ht="24.15" customHeight="1">
      <c r="A314" s="39"/>
      <c r="B314" s="40"/>
      <c r="C314" s="220" t="s">
        <v>367</v>
      </c>
      <c r="D314" s="220" t="s">
        <v>128</v>
      </c>
      <c r="E314" s="221" t="s">
        <v>368</v>
      </c>
      <c r="F314" s="222" t="s">
        <v>369</v>
      </c>
      <c r="G314" s="223" t="s">
        <v>178</v>
      </c>
      <c r="H314" s="224">
        <v>28.559999999999999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41</v>
      </c>
      <c r="O314" s="92"/>
      <c r="P314" s="230">
        <f>O314*H314</f>
        <v>0</v>
      </c>
      <c r="Q314" s="230">
        <v>0.060429999999999998</v>
      </c>
      <c r="R314" s="230">
        <f>Q314*H314</f>
        <v>1.7258807999999999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132</v>
      </c>
      <c r="AT314" s="232" t="s">
        <v>128</v>
      </c>
      <c r="AU314" s="232" t="s">
        <v>86</v>
      </c>
      <c r="AY314" s="18" t="s">
        <v>126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84</v>
      </c>
      <c r="BK314" s="233">
        <f>ROUND(I314*H314,2)</f>
        <v>0</v>
      </c>
      <c r="BL314" s="18" t="s">
        <v>132</v>
      </c>
      <c r="BM314" s="232" t="s">
        <v>370</v>
      </c>
    </row>
    <row r="315" s="14" customFormat="1">
      <c r="A315" s="14"/>
      <c r="B315" s="245"/>
      <c r="C315" s="246"/>
      <c r="D315" s="236" t="s">
        <v>134</v>
      </c>
      <c r="E315" s="247" t="s">
        <v>1</v>
      </c>
      <c r="F315" s="248" t="s">
        <v>366</v>
      </c>
      <c r="G315" s="246"/>
      <c r="H315" s="249">
        <v>28.559999999999999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134</v>
      </c>
      <c r="AU315" s="255" t="s">
        <v>86</v>
      </c>
      <c r="AV315" s="14" t="s">
        <v>86</v>
      </c>
      <c r="AW315" s="14" t="s">
        <v>33</v>
      </c>
      <c r="AX315" s="14" t="s">
        <v>76</v>
      </c>
      <c r="AY315" s="255" t="s">
        <v>126</v>
      </c>
    </row>
    <row r="316" s="15" customFormat="1">
      <c r="A316" s="15"/>
      <c r="B316" s="256"/>
      <c r="C316" s="257"/>
      <c r="D316" s="236" t="s">
        <v>134</v>
      </c>
      <c r="E316" s="258" t="s">
        <v>1</v>
      </c>
      <c r="F316" s="259" t="s">
        <v>137</v>
      </c>
      <c r="G316" s="257"/>
      <c r="H316" s="260">
        <v>28.559999999999999</v>
      </c>
      <c r="I316" s="261"/>
      <c r="J316" s="257"/>
      <c r="K316" s="257"/>
      <c r="L316" s="262"/>
      <c r="M316" s="263"/>
      <c r="N316" s="264"/>
      <c r="O316" s="264"/>
      <c r="P316" s="264"/>
      <c r="Q316" s="264"/>
      <c r="R316" s="264"/>
      <c r="S316" s="264"/>
      <c r="T316" s="26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6" t="s">
        <v>134</v>
      </c>
      <c r="AU316" s="266" t="s">
        <v>86</v>
      </c>
      <c r="AV316" s="15" t="s">
        <v>132</v>
      </c>
      <c r="AW316" s="15" t="s">
        <v>33</v>
      </c>
      <c r="AX316" s="15" t="s">
        <v>84</v>
      </c>
      <c r="AY316" s="266" t="s">
        <v>126</v>
      </c>
    </row>
    <row r="317" s="2" customFormat="1" ht="24.15" customHeight="1">
      <c r="A317" s="39"/>
      <c r="B317" s="40"/>
      <c r="C317" s="220" t="s">
        <v>371</v>
      </c>
      <c r="D317" s="220" t="s">
        <v>128</v>
      </c>
      <c r="E317" s="221" t="s">
        <v>372</v>
      </c>
      <c r="F317" s="222" t="s">
        <v>373</v>
      </c>
      <c r="G317" s="223" t="s">
        <v>178</v>
      </c>
      <c r="H317" s="224">
        <v>28.559999999999999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41</v>
      </c>
      <c r="O317" s="92"/>
      <c r="P317" s="230">
        <f>O317*H317</f>
        <v>0</v>
      </c>
      <c r="Q317" s="230">
        <v>0.0061500000000000001</v>
      </c>
      <c r="R317" s="230">
        <f>Q317*H317</f>
        <v>0.175644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132</v>
      </c>
      <c r="AT317" s="232" t="s">
        <v>128</v>
      </c>
      <c r="AU317" s="232" t="s">
        <v>86</v>
      </c>
      <c r="AY317" s="18" t="s">
        <v>126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84</v>
      </c>
      <c r="BK317" s="233">
        <f>ROUND(I317*H317,2)</f>
        <v>0</v>
      </c>
      <c r="BL317" s="18" t="s">
        <v>132</v>
      </c>
      <c r="BM317" s="232" t="s">
        <v>374</v>
      </c>
    </row>
    <row r="318" s="13" customFormat="1">
      <c r="A318" s="13"/>
      <c r="B318" s="234"/>
      <c r="C318" s="235"/>
      <c r="D318" s="236" t="s">
        <v>134</v>
      </c>
      <c r="E318" s="237" t="s">
        <v>1</v>
      </c>
      <c r="F318" s="238" t="s">
        <v>375</v>
      </c>
      <c r="G318" s="235"/>
      <c r="H318" s="237" t="s">
        <v>1</v>
      </c>
      <c r="I318" s="239"/>
      <c r="J318" s="235"/>
      <c r="K318" s="235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134</v>
      </c>
      <c r="AU318" s="244" t="s">
        <v>86</v>
      </c>
      <c r="AV318" s="13" t="s">
        <v>84</v>
      </c>
      <c r="AW318" s="13" t="s">
        <v>33</v>
      </c>
      <c r="AX318" s="13" t="s">
        <v>76</v>
      </c>
      <c r="AY318" s="244" t="s">
        <v>126</v>
      </c>
    </row>
    <row r="319" s="14" customFormat="1">
      <c r="A319" s="14"/>
      <c r="B319" s="245"/>
      <c r="C319" s="246"/>
      <c r="D319" s="236" t="s">
        <v>134</v>
      </c>
      <c r="E319" s="247" t="s">
        <v>1</v>
      </c>
      <c r="F319" s="248" t="s">
        <v>366</v>
      </c>
      <c r="G319" s="246"/>
      <c r="H319" s="249">
        <v>28.559999999999999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134</v>
      </c>
      <c r="AU319" s="255" t="s">
        <v>86</v>
      </c>
      <c r="AV319" s="14" t="s">
        <v>86</v>
      </c>
      <c r="AW319" s="14" t="s">
        <v>33</v>
      </c>
      <c r="AX319" s="14" t="s">
        <v>76</v>
      </c>
      <c r="AY319" s="255" t="s">
        <v>126</v>
      </c>
    </row>
    <row r="320" s="15" customFormat="1">
      <c r="A320" s="15"/>
      <c r="B320" s="256"/>
      <c r="C320" s="257"/>
      <c r="D320" s="236" t="s">
        <v>134</v>
      </c>
      <c r="E320" s="258" t="s">
        <v>1</v>
      </c>
      <c r="F320" s="259" t="s">
        <v>137</v>
      </c>
      <c r="G320" s="257"/>
      <c r="H320" s="260">
        <v>28.559999999999999</v>
      </c>
      <c r="I320" s="261"/>
      <c r="J320" s="257"/>
      <c r="K320" s="257"/>
      <c r="L320" s="262"/>
      <c r="M320" s="263"/>
      <c r="N320" s="264"/>
      <c r="O320" s="264"/>
      <c r="P320" s="264"/>
      <c r="Q320" s="264"/>
      <c r="R320" s="264"/>
      <c r="S320" s="264"/>
      <c r="T320" s="26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6" t="s">
        <v>134</v>
      </c>
      <c r="AU320" s="266" t="s">
        <v>86</v>
      </c>
      <c r="AV320" s="15" t="s">
        <v>132</v>
      </c>
      <c r="AW320" s="15" t="s">
        <v>33</v>
      </c>
      <c r="AX320" s="15" t="s">
        <v>84</v>
      </c>
      <c r="AY320" s="266" t="s">
        <v>126</v>
      </c>
    </row>
    <row r="321" s="2" customFormat="1" ht="24.15" customHeight="1">
      <c r="A321" s="39"/>
      <c r="B321" s="40"/>
      <c r="C321" s="220" t="s">
        <v>376</v>
      </c>
      <c r="D321" s="220" t="s">
        <v>128</v>
      </c>
      <c r="E321" s="221" t="s">
        <v>377</v>
      </c>
      <c r="F321" s="222" t="s">
        <v>378</v>
      </c>
      <c r="G321" s="223" t="s">
        <v>178</v>
      </c>
      <c r="H321" s="224">
        <v>5.7119999999999997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41</v>
      </c>
      <c r="O321" s="92"/>
      <c r="P321" s="230">
        <f>O321*H321</f>
        <v>0</v>
      </c>
      <c r="Q321" s="230">
        <v>0.0015299999999999999</v>
      </c>
      <c r="R321" s="230">
        <f>Q321*H321</f>
        <v>0.0087393599999999998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132</v>
      </c>
      <c r="AT321" s="232" t="s">
        <v>128</v>
      </c>
      <c r="AU321" s="232" t="s">
        <v>86</v>
      </c>
      <c r="AY321" s="18" t="s">
        <v>126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84</v>
      </c>
      <c r="BK321" s="233">
        <f>ROUND(I321*H321,2)</f>
        <v>0</v>
      </c>
      <c r="BL321" s="18" t="s">
        <v>132</v>
      </c>
      <c r="BM321" s="232" t="s">
        <v>379</v>
      </c>
    </row>
    <row r="322" s="13" customFormat="1">
      <c r="A322" s="13"/>
      <c r="B322" s="234"/>
      <c r="C322" s="235"/>
      <c r="D322" s="236" t="s">
        <v>134</v>
      </c>
      <c r="E322" s="237" t="s">
        <v>1</v>
      </c>
      <c r="F322" s="238" t="s">
        <v>380</v>
      </c>
      <c r="G322" s="235"/>
      <c r="H322" s="237" t="s">
        <v>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134</v>
      </c>
      <c r="AU322" s="244" t="s">
        <v>86</v>
      </c>
      <c r="AV322" s="13" t="s">
        <v>84</v>
      </c>
      <c r="AW322" s="13" t="s">
        <v>33</v>
      </c>
      <c r="AX322" s="13" t="s">
        <v>76</v>
      </c>
      <c r="AY322" s="244" t="s">
        <v>126</v>
      </c>
    </row>
    <row r="323" s="14" customFormat="1">
      <c r="A323" s="14"/>
      <c r="B323" s="245"/>
      <c r="C323" s="246"/>
      <c r="D323" s="236" t="s">
        <v>134</v>
      </c>
      <c r="E323" s="247" t="s">
        <v>1</v>
      </c>
      <c r="F323" s="248" t="s">
        <v>381</v>
      </c>
      <c r="G323" s="246"/>
      <c r="H323" s="249">
        <v>5.7119999999999997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134</v>
      </c>
      <c r="AU323" s="255" t="s">
        <v>86</v>
      </c>
      <c r="AV323" s="14" t="s">
        <v>86</v>
      </c>
      <c r="AW323" s="14" t="s">
        <v>33</v>
      </c>
      <c r="AX323" s="14" t="s">
        <v>76</v>
      </c>
      <c r="AY323" s="255" t="s">
        <v>126</v>
      </c>
    </row>
    <row r="324" s="15" customFormat="1">
      <c r="A324" s="15"/>
      <c r="B324" s="256"/>
      <c r="C324" s="257"/>
      <c r="D324" s="236" t="s">
        <v>134</v>
      </c>
      <c r="E324" s="258" t="s">
        <v>1</v>
      </c>
      <c r="F324" s="259" t="s">
        <v>137</v>
      </c>
      <c r="G324" s="257"/>
      <c r="H324" s="260">
        <v>5.7119999999999997</v>
      </c>
      <c r="I324" s="261"/>
      <c r="J324" s="257"/>
      <c r="K324" s="257"/>
      <c r="L324" s="262"/>
      <c r="M324" s="263"/>
      <c r="N324" s="264"/>
      <c r="O324" s="264"/>
      <c r="P324" s="264"/>
      <c r="Q324" s="264"/>
      <c r="R324" s="264"/>
      <c r="S324" s="264"/>
      <c r="T324" s="26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6" t="s">
        <v>134</v>
      </c>
      <c r="AU324" s="266" t="s">
        <v>86</v>
      </c>
      <c r="AV324" s="15" t="s">
        <v>132</v>
      </c>
      <c r="AW324" s="15" t="s">
        <v>33</v>
      </c>
      <c r="AX324" s="15" t="s">
        <v>84</v>
      </c>
      <c r="AY324" s="266" t="s">
        <v>126</v>
      </c>
    </row>
    <row r="325" s="2" customFormat="1" ht="24.15" customHeight="1">
      <c r="A325" s="39"/>
      <c r="B325" s="40"/>
      <c r="C325" s="220" t="s">
        <v>382</v>
      </c>
      <c r="D325" s="220" t="s">
        <v>128</v>
      </c>
      <c r="E325" s="221" t="s">
        <v>383</v>
      </c>
      <c r="F325" s="222" t="s">
        <v>384</v>
      </c>
      <c r="G325" s="223" t="s">
        <v>178</v>
      </c>
      <c r="H325" s="224">
        <v>28.559999999999999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41</v>
      </c>
      <c r="O325" s="92"/>
      <c r="P325" s="230">
        <f>O325*H325</f>
        <v>0</v>
      </c>
      <c r="Q325" s="230">
        <v>0.0020999999999999999</v>
      </c>
      <c r="R325" s="230">
        <f>Q325*H325</f>
        <v>0.059975999999999995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132</v>
      </c>
      <c r="AT325" s="232" t="s">
        <v>128</v>
      </c>
      <c r="AU325" s="232" t="s">
        <v>86</v>
      </c>
      <c r="AY325" s="18" t="s">
        <v>126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84</v>
      </c>
      <c r="BK325" s="233">
        <f>ROUND(I325*H325,2)</f>
        <v>0</v>
      </c>
      <c r="BL325" s="18" t="s">
        <v>132</v>
      </c>
      <c r="BM325" s="232" t="s">
        <v>385</v>
      </c>
    </row>
    <row r="326" s="14" customFormat="1">
      <c r="A326" s="14"/>
      <c r="B326" s="245"/>
      <c r="C326" s="246"/>
      <c r="D326" s="236" t="s">
        <v>134</v>
      </c>
      <c r="E326" s="247" t="s">
        <v>1</v>
      </c>
      <c r="F326" s="248" t="s">
        <v>366</v>
      </c>
      <c r="G326" s="246"/>
      <c r="H326" s="249">
        <v>28.559999999999999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134</v>
      </c>
      <c r="AU326" s="255" t="s">
        <v>86</v>
      </c>
      <c r="AV326" s="14" t="s">
        <v>86</v>
      </c>
      <c r="AW326" s="14" t="s">
        <v>33</v>
      </c>
      <c r="AX326" s="14" t="s">
        <v>76</v>
      </c>
      <c r="AY326" s="255" t="s">
        <v>126</v>
      </c>
    </row>
    <row r="327" s="15" customFormat="1">
      <c r="A327" s="15"/>
      <c r="B327" s="256"/>
      <c r="C327" s="257"/>
      <c r="D327" s="236" t="s">
        <v>134</v>
      </c>
      <c r="E327" s="258" t="s">
        <v>1</v>
      </c>
      <c r="F327" s="259" t="s">
        <v>137</v>
      </c>
      <c r="G327" s="257"/>
      <c r="H327" s="260">
        <v>28.559999999999999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6" t="s">
        <v>134</v>
      </c>
      <c r="AU327" s="266" t="s">
        <v>86</v>
      </c>
      <c r="AV327" s="15" t="s">
        <v>132</v>
      </c>
      <c r="AW327" s="15" t="s">
        <v>33</v>
      </c>
      <c r="AX327" s="15" t="s">
        <v>84</v>
      </c>
      <c r="AY327" s="266" t="s">
        <v>126</v>
      </c>
    </row>
    <row r="328" s="2" customFormat="1" ht="24.15" customHeight="1">
      <c r="A328" s="39"/>
      <c r="B328" s="40"/>
      <c r="C328" s="220" t="s">
        <v>386</v>
      </c>
      <c r="D328" s="220" t="s">
        <v>128</v>
      </c>
      <c r="E328" s="221" t="s">
        <v>387</v>
      </c>
      <c r="F328" s="222" t="s">
        <v>388</v>
      </c>
      <c r="G328" s="223" t="s">
        <v>178</v>
      </c>
      <c r="H328" s="224">
        <v>28.559999999999999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41</v>
      </c>
      <c r="O328" s="92"/>
      <c r="P328" s="230">
        <f>O328*H328</f>
        <v>0</v>
      </c>
      <c r="Q328" s="230">
        <v>0.0010924299999999999</v>
      </c>
      <c r="R328" s="230">
        <f>Q328*H328</f>
        <v>0.031199800799999997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132</v>
      </c>
      <c r="AT328" s="232" t="s">
        <v>128</v>
      </c>
      <c r="AU328" s="232" t="s">
        <v>86</v>
      </c>
      <c r="AY328" s="18" t="s">
        <v>126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84</v>
      </c>
      <c r="BK328" s="233">
        <f>ROUND(I328*H328,2)</f>
        <v>0</v>
      </c>
      <c r="BL328" s="18" t="s">
        <v>132</v>
      </c>
      <c r="BM328" s="232" t="s">
        <v>389</v>
      </c>
    </row>
    <row r="329" s="14" customFormat="1">
      <c r="A329" s="14"/>
      <c r="B329" s="245"/>
      <c r="C329" s="246"/>
      <c r="D329" s="236" t="s">
        <v>134</v>
      </c>
      <c r="E329" s="247" t="s">
        <v>1</v>
      </c>
      <c r="F329" s="248" t="s">
        <v>366</v>
      </c>
      <c r="G329" s="246"/>
      <c r="H329" s="249">
        <v>28.559999999999999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134</v>
      </c>
      <c r="AU329" s="255" t="s">
        <v>86</v>
      </c>
      <c r="AV329" s="14" t="s">
        <v>86</v>
      </c>
      <c r="AW329" s="14" t="s">
        <v>33</v>
      </c>
      <c r="AX329" s="14" t="s">
        <v>76</v>
      </c>
      <c r="AY329" s="255" t="s">
        <v>126</v>
      </c>
    </row>
    <row r="330" s="15" customFormat="1">
      <c r="A330" s="15"/>
      <c r="B330" s="256"/>
      <c r="C330" s="257"/>
      <c r="D330" s="236" t="s">
        <v>134</v>
      </c>
      <c r="E330" s="258" t="s">
        <v>1</v>
      </c>
      <c r="F330" s="259" t="s">
        <v>137</v>
      </c>
      <c r="G330" s="257"/>
      <c r="H330" s="260">
        <v>28.559999999999999</v>
      </c>
      <c r="I330" s="261"/>
      <c r="J330" s="257"/>
      <c r="K330" s="257"/>
      <c r="L330" s="262"/>
      <c r="M330" s="263"/>
      <c r="N330" s="264"/>
      <c r="O330" s="264"/>
      <c r="P330" s="264"/>
      <c r="Q330" s="264"/>
      <c r="R330" s="264"/>
      <c r="S330" s="264"/>
      <c r="T330" s="26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6" t="s">
        <v>134</v>
      </c>
      <c r="AU330" s="266" t="s">
        <v>86</v>
      </c>
      <c r="AV330" s="15" t="s">
        <v>132</v>
      </c>
      <c r="AW330" s="15" t="s">
        <v>33</v>
      </c>
      <c r="AX330" s="15" t="s">
        <v>84</v>
      </c>
      <c r="AY330" s="266" t="s">
        <v>126</v>
      </c>
    </row>
    <row r="331" s="12" customFormat="1" ht="22.8" customHeight="1">
      <c r="A331" s="12"/>
      <c r="B331" s="204"/>
      <c r="C331" s="205"/>
      <c r="D331" s="206" t="s">
        <v>75</v>
      </c>
      <c r="E331" s="218" t="s">
        <v>390</v>
      </c>
      <c r="F331" s="218" t="s">
        <v>391</v>
      </c>
      <c r="G331" s="205"/>
      <c r="H331" s="205"/>
      <c r="I331" s="208"/>
      <c r="J331" s="219">
        <f>BK331</f>
        <v>0</v>
      </c>
      <c r="K331" s="205"/>
      <c r="L331" s="210"/>
      <c r="M331" s="211"/>
      <c r="N331" s="212"/>
      <c r="O331" s="212"/>
      <c r="P331" s="213">
        <f>SUM(P332:P345)</f>
        <v>0</v>
      </c>
      <c r="Q331" s="212"/>
      <c r="R331" s="213">
        <f>SUM(R332:R345)</f>
        <v>0</v>
      </c>
      <c r="S331" s="212"/>
      <c r="T331" s="214">
        <f>SUM(T332:T345)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5" t="s">
        <v>84</v>
      </c>
      <c r="AT331" s="216" t="s">
        <v>75</v>
      </c>
      <c r="AU331" s="216" t="s">
        <v>84</v>
      </c>
      <c r="AY331" s="215" t="s">
        <v>126</v>
      </c>
      <c r="BK331" s="217">
        <f>SUM(BK332:BK345)</f>
        <v>0</v>
      </c>
    </row>
    <row r="332" s="2" customFormat="1" ht="24.15" customHeight="1">
      <c r="A332" s="39"/>
      <c r="B332" s="40"/>
      <c r="C332" s="220" t="s">
        <v>392</v>
      </c>
      <c r="D332" s="220" t="s">
        <v>128</v>
      </c>
      <c r="E332" s="221" t="s">
        <v>393</v>
      </c>
      <c r="F332" s="222" t="s">
        <v>394</v>
      </c>
      <c r="G332" s="223" t="s">
        <v>153</v>
      </c>
      <c r="H332" s="224">
        <v>103.569</v>
      </c>
      <c r="I332" s="225"/>
      <c r="J332" s="226">
        <f>ROUND(I332*H332,2)</f>
        <v>0</v>
      </c>
      <c r="K332" s="227"/>
      <c r="L332" s="45"/>
      <c r="M332" s="228" t="s">
        <v>1</v>
      </c>
      <c r="N332" s="229" t="s">
        <v>41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132</v>
      </c>
      <c r="AT332" s="232" t="s">
        <v>128</v>
      </c>
      <c r="AU332" s="232" t="s">
        <v>86</v>
      </c>
      <c r="AY332" s="18" t="s">
        <v>126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84</v>
      </c>
      <c r="BK332" s="233">
        <f>ROUND(I332*H332,2)</f>
        <v>0</v>
      </c>
      <c r="BL332" s="18" t="s">
        <v>132</v>
      </c>
      <c r="BM332" s="232" t="s">
        <v>395</v>
      </c>
    </row>
    <row r="333" s="2" customFormat="1" ht="16.5" customHeight="1">
      <c r="A333" s="39"/>
      <c r="B333" s="40"/>
      <c r="C333" s="220" t="s">
        <v>396</v>
      </c>
      <c r="D333" s="220" t="s">
        <v>128</v>
      </c>
      <c r="E333" s="221" t="s">
        <v>397</v>
      </c>
      <c r="F333" s="222" t="s">
        <v>398</v>
      </c>
      <c r="G333" s="223" t="s">
        <v>153</v>
      </c>
      <c r="H333" s="224">
        <v>1391.1610000000001</v>
      </c>
      <c r="I333" s="225"/>
      <c r="J333" s="226">
        <f>ROUND(I333*H333,2)</f>
        <v>0</v>
      </c>
      <c r="K333" s="227"/>
      <c r="L333" s="45"/>
      <c r="M333" s="228" t="s">
        <v>1</v>
      </c>
      <c r="N333" s="229" t="s">
        <v>41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132</v>
      </c>
      <c r="AT333" s="232" t="s">
        <v>128</v>
      </c>
      <c r="AU333" s="232" t="s">
        <v>86</v>
      </c>
      <c r="AY333" s="18" t="s">
        <v>126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84</v>
      </c>
      <c r="BK333" s="233">
        <f>ROUND(I333*H333,2)</f>
        <v>0</v>
      </c>
      <c r="BL333" s="18" t="s">
        <v>132</v>
      </c>
      <c r="BM333" s="232" t="s">
        <v>399</v>
      </c>
    </row>
    <row r="334" s="14" customFormat="1">
      <c r="A334" s="14"/>
      <c r="B334" s="245"/>
      <c r="C334" s="246"/>
      <c r="D334" s="236" t="s">
        <v>134</v>
      </c>
      <c r="E334" s="247" t="s">
        <v>1</v>
      </c>
      <c r="F334" s="248" t="s">
        <v>400</v>
      </c>
      <c r="G334" s="246"/>
      <c r="H334" s="249">
        <v>1391.1610000000001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134</v>
      </c>
      <c r="AU334" s="255" t="s">
        <v>86</v>
      </c>
      <c r="AV334" s="14" t="s">
        <v>86</v>
      </c>
      <c r="AW334" s="14" t="s">
        <v>33</v>
      </c>
      <c r="AX334" s="14" t="s">
        <v>76</v>
      </c>
      <c r="AY334" s="255" t="s">
        <v>126</v>
      </c>
    </row>
    <row r="335" s="15" customFormat="1">
      <c r="A335" s="15"/>
      <c r="B335" s="256"/>
      <c r="C335" s="257"/>
      <c r="D335" s="236" t="s">
        <v>134</v>
      </c>
      <c r="E335" s="258" t="s">
        <v>1</v>
      </c>
      <c r="F335" s="259" t="s">
        <v>137</v>
      </c>
      <c r="G335" s="257"/>
      <c r="H335" s="260">
        <v>1391.1610000000001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134</v>
      </c>
      <c r="AU335" s="266" t="s">
        <v>86</v>
      </c>
      <c r="AV335" s="15" t="s">
        <v>132</v>
      </c>
      <c r="AW335" s="15" t="s">
        <v>33</v>
      </c>
      <c r="AX335" s="15" t="s">
        <v>84</v>
      </c>
      <c r="AY335" s="266" t="s">
        <v>126</v>
      </c>
    </row>
    <row r="336" s="2" customFormat="1" ht="24.15" customHeight="1">
      <c r="A336" s="39"/>
      <c r="B336" s="40"/>
      <c r="C336" s="220" t="s">
        <v>401</v>
      </c>
      <c r="D336" s="220" t="s">
        <v>128</v>
      </c>
      <c r="E336" s="221" t="s">
        <v>402</v>
      </c>
      <c r="F336" s="222" t="s">
        <v>403</v>
      </c>
      <c r="G336" s="223" t="s">
        <v>153</v>
      </c>
      <c r="H336" s="224">
        <v>103.569</v>
      </c>
      <c r="I336" s="225"/>
      <c r="J336" s="226">
        <f>ROUND(I336*H336,2)</f>
        <v>0</v>
      </c>
      <c r="K336" s="227"/>
      <c r="L336" s="45"/>
      <c r="M336" s="228" t="s">
        <v>1</v>
      </c>
      <c r="N336" s="229" t="s">
        <v>41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132</v>
      </c>
      <c r="AT336" s="232" t="s">
        <v>128</v>
      </c>
      <c r="AU336" s="232" t="s">
        <v>86</v>
      </c>
      <c r="AY336" s="18" t="s">
        <v>126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84</v>
      </c>
      <c r="BK336" s="233">
        <f>ROUND(I336*H336,2)</f>
        <v>0</v>
      </c>
      <c r="BL336" s="18" t="s">
        <v>132</v>
      </c>
      <c r="BM336" s="232" t="s">
        <v>404</v>
      </c>
    </row>
    <row r="337" s="2" customFormat="1" ht="37.8" customHeight="1">
      <c r="A337" s="39"/>
      <c r="B337" s="40"/>
      <c r="C337" s="220" t="s">
        <v>405</v>
      </c>
      <c r="D337" s="220" t="s">
        <v>128</v>
      </c>
      <c r="E337" s="221" t="s">
        <v>406</v>
      </c>
      <c r="F337" s="222" t="s">
        <v>407</v>
      </c>
      <c r="G337" s="223" t="s">
        <v>153</v>
      </c>
      <c r="H337" s="224">
        <v>8.1240000000000006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41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132</v>
      </c>
      <c r="AT337" s="232" t="s">
        <v>128</v>
      </c>
      <c r="AU337" s="232" t="s">
        <v>86</v>
      </c>
      <c r="AY337" s="18" t="s">
        <v>126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84</v>
      </c>
      <c r="BK337" s="233">
        <f>ROUND(I337*H337,2)</f>
        <v>0</v>
      </c>
      <c r="BL337" s="18" t="s">
        <v>132</v>
      </c>
      <c r="BM337" s="232" t="s">
        <v>408</v>
      </c>
    </row>
    <row r="338" s="14" customFormat="1">
      <c r="A338" s="14"/>
      <c r="B338" s="245"/>
      <c r="C338" s="246"/>
      <c r="D338" s="236" t="s">
        <v>134</v>
      </c>
      <c r="E338" s="247" t="s">
        <v>1</v>
      </c>
      <c r="F338" s="248" t="s">
        <v>409</v>
      </c>
      <c r="G338" s="246"/>
      <c r="H338" s="249">
        <v>8.1240000000000006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134</v>
      </c>
      <c r="AU338" s="255" t="s">
        <v>86</v>
      </c>
      <c r="AV338" s="14" t="s">
        <v>86</v>
      </c>
      <c r="AW338" s="14" t="s">
        <v>33</v>
      </c>
      <c r="AX338" s="14" t="s">
        <v>76</v>
      </c>
      <c r="AY338" s="255" t="s">
        <v>126</v>
      </c>
    </row>
    <row r="339" s="15" customFormat="1">
      <c r="A339" s="15"/>
      <c r="B339" s="256"/>
      <c r="C339" s="257"/>
      <c r="D339" s="236" t="s">
        <v>134</v>
      </c>
      <c r="E339" s="258" t="s">
        <v>1</v>
      </c>
      <c r="F339" s="259" t="s">
        <v>137</v>
      </c>
      <c r="G339" s="257"/>
      <c r="H339" s="260">
        <v>8.1240000000000006</v>
      </c>
      <c r="I339" s="261"/>
      <c r="J339" s="257"/>
      <c r="K339" s="257"/>
      <c r="L339" s="262"/>
      <c r="M339" s="263"/>
      <c r="N339" s="264"/>
      <c r="O339" s="264"/>
      <c r="P339" s="264"/>
      <c r="Q339" s="264"/>
      <c r="R339" s="264"/>
      <c r="S339" s="264"/>
      <c r="T339" s="265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66" t="s">
        <v>134</v>
      </c>
      <c r="AU339" s="266" t="s">
        <v>86</v>
      </c>
      <c r="AV339" s="15" t="s">
        <v>132</v>
      </c>
      <c r="AW339" s="15" t="s">
        <v>33</v>
      </c>
      <c r="AX339" s="15" t="s">
        <v>84</v>
      </c>
      <c r="AY339" s="266" t="s">
        <v>126</v>
      </c>
    </row>
    <row r="340" s="2" customFormat="1" ht="37.8" customHeight="1">
      <c r="A340" s="39"/>
      <c r="B340" s="40"/>
      <c r="C340" s="220" t="s">
        <v>410</v>
      </c>
      <c r="D340" s="220" t="s">
        <v>128</v>
      </c>
      <c r="E340" s="221" t="s">
        <v>411</v>
      </c>
      <c r="F340" s="222" t="s">
        <v>412</v>
      </c>
      <c r="G340" s="223" t="s">
        <v>153</v>
      </c>
      <c r="H340" s="224">
        <v>69.900000000000006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41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132</v>
      </c>
      <c r="AT340" s="232" t="s">
        <v>128</v>
      </c>
      <c r="AU340" s="232" t="s">
        <v>86</v>
      </c>
      <c r="AY340" s="18" t="s">
        <v>126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132</v>
      </c>
      <c r="BM340" s="232" t="s">
        <v>413</v>
      </c>
    </row>
    <row r="341" s="14" customFormat="1">
      <c r="A341" s="14"/>
      <c r="B341" s="245"/>
      <c r="C341" s="246"/>
      <c r="D341" s="236" t="s">
        <v>134</v>
      </c>
      <c r="E341" s="247" t="s">
        <v>1</v>
      </c>
      <c r="F341" s="248" t="s">
        <v>414</v>
      </c>
      <c r="G341" s="246"/>
      <c r="H341" s="249">
        <v>69.900000000000006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134</v>
      </c>
      <c r="AU341" s="255" t="s">
        <v>86</v>
      </c>
      <c r="AV341" s="14" t="s">
        <v>86</v>
      </c>
      <c r="AW341" s="14" t="s">
        <v>33</v>
      </c>
      <c r="AX341" s="14" t="s">
        <v>76</v>
      </c>
      <c r="AY341" s="255" t="s">
        <v>126</v>
      </c>
    </row>
    <row r="342" s="15" customFormat="1">
      <c r="A342" s="15"/>
      <c r="B342" s="256"/>
      <c r="C342" s="257"/>
      <c r="D342" s="236" t="s">
        <v>134</v>
      </c>
      <c r="E342" s="258" t="s">
        <v>1</v>
      </c>
      <c r="F342" s="259" t="s">
        <v>137</v>
      </c>
      <c r="G342" s="257"/>
      <c r="H342" s="260">
        <v>69.900000000000006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6" t="s">
        <v>134</v>
      </c>
      <c r="AU342" s="266" t="s">
        <v>86</v>
      </c>
      <c r="AV342" s="15" t="s">
        <v>132</v>
      </c>
      <c r="AW342" s="15" t="s">
        <v>33</v>
      </c>
      <c r="AX342" s="15" t="s">
        <v>84</v>
      </c>
      <c r="AY342" s="266" t="s">
        <v>126</v>
      </c>
    </row>
    <row r="343" s="2" customFormat="1" ht="44.25" customHeight="1">
      <c r="A343" s="39"/>
      <c r="B343" s="40"/>
      <c r="C343" s="220" t="s">
        <v>415</v>
      </c>
      <c r="D343" s="220" t="s">
        <v>128</v>
      </c>
      <c r="E343" s="221" t="s">
        <v>416</v>
      </c>
      <c r="F343" s="222" t="s">
        <v>417</v>
      </c>
      <c r="G343" s="223" t="s">
        <v>153</v>
      </c>
      <c r="H343" s="224">
        <v>21.335000000000001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41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132</v>
      </c>
      <c r="AT343" s="232" t="s">
        <v>128</v>
      </c>
      <c r="AU343" s="232" t="s">
        <v>86</v>
      </c>
      <c r="AY343" s="18" t="s">
        <v>126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84</v>
      </c>
      <c r="BK343" s="233">
        <f>ROUND(I343*H343,2)</f>
        <v>0</v>
      </c>
      <c r="BL343" s="18" t="s">
        <v>132</v>
      </c>
      <c r="BM343" s="232" t="s">
        <v>418</v>
      </c>
    </row>
    <row r="344" s="14" customFormat="1">
      <c r="A344" s="14"/>
      <c r="B344" s="245"/>
      <c r="C344" s="246"/>
      <c r="D344" s="236" t="s">
        <v>134</v>
      </c>
      <c r="E344" s="247" t="s">
        <v>1</v>
      </c>
      <c r="F344" s="248" t="s">
        <v>419</v>
      </c>
      <c r="G344" s="246"/>
      <c r="H344" s="249">
        <v>21.335000000000001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134</v>
      </c>
      <c r="AU344" s="255" t="s">
        <v>86</v>
      </c>
      <c r="AV344" s="14" t="s">
        <v>86</v>
      </c>
      <c r="AW344" s="14" t="s">
        <v>33</v>
      </c>
      <c r="AX344" s="14" t="s">
        <v>76</v>
      </c>
      <c r="AY344" s="255" t="s">
        <v>126</v>
      </c>
    </row>
    <row r="345" s="15" customFormat="1">
      <c r="A345" s="15"/>
      <c r="B345" s="256"/>
      <c r="C345" s="257"/>
      <c r="D345" s="236" t="s">
        <v>134</v>
      </c>
      <c r="E345" s="258" t="s">
        <v>1</v>
      </c>
      <c r="F345" s="259" t="s">
        <v>137</v>
      </c>
      <c r="G345" s="257"/>
      <c r="H345" s="260">
        <v>21.335000000000001</v>
      </c>
      <c r="I345" s="261"/>
      <c r="J345" s="257"/>
      <c r="K345" s="257"/>
      <c r="L345" s="262"/>
      <c r="M345" s="263"/>
      <c r="N345" s="264"/>
      <c r="O345" s="264"/>
      <c r="P345" s="264"/>
      <c r="Q345" s="264"/>
      <c r="R345" s="264"/>
      <c r="S345" s="264"/>
      <c r="T345" s="26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6" t="s">
        <v>134</v>
      </c>
      <c r="AU345" s="266" t="s">
        <v>86</v>
      </c>
      <c r="AV345" s="15" t="s">
        <v>132</v>
      </c>
      <c r="AW345" s="15" t="s">
        <v>33</v>
      </c>
      <c r="AX345" s="15" t="s">
        <v>84</v>
      </c>
      <c r="AY345" s="266" t="s">
        <v>126</v>
      </c>
    </row>
    <row r="346" s="12" customFormat="1" ht="22.8" customHeight="1">
      <c r="A346" s="12"/>
      <c r="B346" s="204"/>
      <c r="C346" s="205"/>
      <c r="D346" s="206" t="s">
        <v>75</v>
      </c>
      <c r="E346" s="218" t="s">
        <v>420</v>
      </c>
      <c r="F346" s="218" t="s">
        <v>421</v>
      </c>
      <c r="G346" s="205"/>
      <c r="H346" s="205"/>
      <c r="I346" s="208"/>
      <c r="J346" s="219">
        <f>BK346</f>
        <v>0</v>
      </c>
      <c r="K346" s="205"/>
      <c r="L346" s="210"/>
      <c r="M346" s="211"/>
      <c r="N346" s="212"/>
      <c r="O346" s="212"/>
      <c r="P346" s="213">
        <f>P347</f>
        <v>0</v>
      </c>
      <c r="Q346" s="212"/>
      <c r="R346" s="213">
        <f>R347</f>
        <v>0</v>
      </c>
      <c r="S346" s="212"/>
      <c r="T346" s="214">
        <f>T347</f>
        <v>0</v>
      </c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R346" s="215" t="s">
        <v>84</v>
      </c>
      <c r="AT346" s="216" t="s">
        <v>75</v>
      </c>
      <c r="AU346" s="216" t="s">
        <v>84</v>
      </c>
      <c r="AY346" s="215" t="s">
        <v>126</v>
      </c>
      <c r="BK346" s="217">
        <f>BK347</f>
        <v>0</v>
      </c>
    </row>
    <row r="347" s="2" customFormat="1" ht="24.15" customHeight="1">
      <c r="A347" s="39"/>
      <c r="B347" s="40"/>
      <c r="C347" s="220" t="s">
        <v>422</v>
      </c>
      <c r="D347" s="220" t="s">
        <v>128</v>
      </c>
      <c r="E347" s="221" t="s">
        <v>423</v>
      </c>
      <c r="F347" s="222" t="s">
        <v>424</v>
      </c>
      <c r="G347" s="223" t="s">
        <v>153</v>
      </c>
      <c r="H347" s="224">
        <v>89.299000000000007</v>
      </c>
      <c r="I347" s="225"/>
      <c r="J347" s="226">
        <f>ROUND(I347*H347,2)</f>
        <v>0</v>
      </c>
      <c r="K347" s="227"/>
      <c r="L347" s="45"/>
      <c r="M347" s="228" t="s">
        <v>1</v>
      </c>
      <c r="N347" s="229" t="s">
        <v>41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132</v>
      </c>
      <c r="AT347" s="232" t="s">
        <v>128</v>
      </c>
      <c r="AU347" s="232" t="s">
        <v>86</v>
      </c>
      <c r="AY347" s="18" t="s">
        <v>126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84</v>
      </c>
      <c r="BK347" s="233">
        <f>ROUND(I347*H347,2)</f>
        <v>0</v>
      </c>
      <c r="BL347" s="18" t="s">
        <v>132</v>
      </c>
      <c r="BM347" s="232" t="s">
        <v>425</v>
      </c>
    </row>
    <row r="348" s="12" customFormat="1" ht="25.92" customHeight="1">
      <c r="A348" s="12"/>
      <c r="B348" s="204"/>
      <c r="C348" s="205"/>
      <c r="D348" s="206" t="s">
        <v>75</v>
      </c>
      <c r="E348" s="207" t="s">
        <v>426</v>
      </c>
      <c r="F348" s="207" t="s">
        <v>427</v>
      </c>
      <c r="G348" s="205"/>
      <c r="H348" s="205"/>
      <c r="I348" s="208"/>
      <c r="J348" s="209">
        <f>BK348</f>
        <v>0</v>
      </c>
      <c r="K348" s="205"/>
      <c r="L348" s="210"/>
      <c r="M348" s="211"/>
      <c r="N348" s="212"/>
      <c r="O348" s="212"/>
      <c r="P348" s="213">
        <f>P349+P372+P377+P382</f>
        <v>0</v>
      </c>
      <c r="Q348" s="212"/>
      <c r="R348" s="213">
        <f>R349+R372+R377+R382</f>
        <v>1.02226522</v>
      </c>
      <c r="S348" s="212"/>
      <c r="T348" s="214">
        <f>T349+T372+T377+T382</f>
        <v>3.8088000000000002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215" t="s">
        <v>86</v>
      </c>
      <c r="AT348" s="216" t="s">
        <v>75</v>
      </c>
      <c r="AU348" s="216" t="s">
        <v>76</v>
      </c>
      <c r="AY348" s="215" t="s">
        <v>126</v>
      </c>
      <c r="BK348" s="217">
        <f>BK349+BK372+BK377+BK382</f>
        <v>0</v>
      </c>
    </row>
    <row r="349" s="12" customFormat="1" ht="22.8" customHeight="1">
      <c r="A349" s="12"/>
      <c r="B349" s="204"/>
      <c r="C349" s="205"/>
      <c r="D349" s="206" t="s">
        <v>75</v>
      </c>
      <c r="E349" s="218" t="s">
        <v>428</v>
      </c>
      <c r="F349" s="218" t="s">
        <v>429</v>
      </c>
      <c r="G349" s="205"/>
      <c r="H349" s="205"/>
      <c r="I349" s="208"/>
      <c r="J349" s="219">
        <f>BK349</f>
        <v>0</v>
      </c>
      <c r="K349" s="205"/>
      <c r="L349" s="210"/>
      <c r="M349" s="211"/>
      <c r="N349" s="212"/>
      <c r="O349" s="212"/>
      <c r="P349" s="213">
        <f>SUM(P350:P371)</f>
        <v>0</v>
      </c>
      <c r="Q349" s="212"/>
      <c r="R349" s="213">
        <f>SUM(R350:R371)</f>
        <v>0.024265220000000004</v>
      </c>
      <c r="S349" s="212"/>
      <c r="T349" s="214">
        <f>SUM(T350:T371)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5" t="s">
        <v>86</v>
      </c>
      <c r="AT349" s="216" t="s">
        <v>75</v>
      </c>
      <c r="AU349" s="216" t="s">
        <v>84</v>
      </c>
      <c r="AY349" s="215" t="s">
        <v>126</v>
      </c>
      <c r="BK349" s="217">
        <f>SUM(BK350:BK371)</f>
        <v>0</v>
      </c>
    </row>
    <row r="350" s="2" customFormat="1" ht="24.15" customHeight="1">
      <c r="A350" s="39"/>
      <c r="B350" s="40"/>
      <c r="C350" s="220" t="s">
        <v>430</v>
      </c>
      <c r="D350" s="220" t="s">
        <v>128</v>
      </c>
      <c r="E350" s="221" t="s">
        <v>431</v>
      </c>
      <c r="F350" s="222" t="s">
        <v>432</v>
      </c>
      <c r="G350" s="223" t="s">
        <v>178</v>
      </c>
      <c r="H350" s="224">
        <v>13.58</v>
      </c>
      <c r="I350" s="225"/>
      <c r="J350" s="226">
        <f>ROUND(I350*H350,2)</f>
        <v>0</v>
      </c>
      <c r="K350" s="227"/>
      <c r="L350" s="45"/>
      <c r="M350" s="228" t="s">
        <v>1</v>
      </c>
      <c r="N350" s="229" t="s">
        <v>41</v>
      </c>
      <c r="O350" s="92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217</v>
      </c>
      <c r="AT350" s="232" t="s">
        <v>128</v>
      </c>
      <c r="AU350" s="232" t="s">
        <v>86</v>
      </c>
      <c r="AY350" s="18" t="s">
        <v>126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84</v>
      </c>
      <c r="BK350" s="233">
        <f>ROUND(I350*H350,2)</f>
        <v>0</v>
      </c>
      <c r="BL350" s="18" t="s">
        <v>217</v>
      </c>
      <c r="BM350" s="232" t="s">
        <v>433</v>
      </c>
    </row>
    <row r="351" s="13" customFormat="1">
      <c r="A351" s="13"/>
      <c r="B351" s="234"/>
      <c r="C351" s="235"/>
      <c r="D351" s="236" t="s">
        <v>134</v>
      </c>
      <c r="E351" s="237" t="s">
        <v>1</v>
      </c>
      <c r="F351" s="238" t="s">
        <v>434</v>
      </c>
      <c r="G351" s="235"/>
      <c r="H351" s="237" t="s">
        <v>1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134</v>
      </c>
      <c r="AU351" s="244" t="s">
        <v>86</v>
      </c>
      <c r="AV351" s="13" t="s">
        <v>84</v>
      </c>
      <c r="AW351" s="13" t="s">
        <v>33</v>
      </c>
      <c r="AX351" s="13" t="s">
        <v>76</v>
      </c>
      <c r="AY351" s="244" t="s">
        <v>126</v>
      </c>
    </row>
    <row r="352" s="14" customFormat="1">
      <c r="A352" s="14"/>
      <c r="B352" s="245"/>
      <c r="C352" s="246"/>
      <c r="D352" s="236" t="s">
        <v>134</v>
      </c>
      <c r="E352" s="247" t="s">
        <v>1</v>
      </c>
      <c r="F352" s="248" t="s">
        <v>435</v>
      </c>
      <c r="G352" s="246"/>
      <c r="H352" s="249">
        <v>13.58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134</v>
      </c>
      <c r="AU352" s="255" t="s">
        <v>86</v>
      </c>
      <c r="AV352" s="14" t="s">
        <v>86</v>
      </c>
      <c r="AW352" s="14" t="s">
        <v>33</v>
      </c>
      <c r="AX352" s="14" t="s">
        <v>76</v>
      </c>
      <c r="AY352" s="255" t="s">
        <v>126</v>
      </c>
    </row>
    <row r="353" s="15" customFormat="1">
      <c r="A353" s="15"/>
      <c r="B353" s="256"/>
      <c r="C353" s="257"/>
      <c r="D353" s="236" t="s">
        <v>134</v>
      </c>
      <c r="E353" s="258" t="s">
        <v>1</v>
      </c>
      <c r="F353" s="259" t="s">
        <v>137</v>
      </c>
      <c r="G353" s="257"/>
      <c r="H353" s="260">
        <v>13.58</v>
      </c>
      <c r="I353" s="261"/>
      <c r="J353" s="257"/>
      <c r="K353" s="257"/>
      <c r="L353" s="262"/>
      <c r="M353" s="263"/>
      <c r="N353" s="264"/>
      <c r="O353" s="264"/>
      <c r="P353" s="264"/>
      <c r="Q353" s="264"/>
      <c r="R353" s="264"/>
      <c r="S353" s="264"/>
      <c r="T353" s="26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6" t="s">
        <v>134</v>
      </c>
      <c r="AU353" s="266" t="s">
        <v>86</v>
      </c>
      <c r="AV353" s="15" t="s">
        <v>132</v>
      </c>
      <c r="AW353" s="15" t="s">
        <v>33</v>
      </c>
      <c r="AX353" s="15" t="s">
        <v>84</v>
      </c>
      <c r="AY353" s="266" t="s">
        <v>126</v>
      </c>
    </row>
    <row r="354" s="2" customFormat="1" ht="16.5" customHeight="1">
      <c r="A354" s="39"/>
      <c r="B354" s="40"/>
      <c r="C354" s="267" t="s">
        <v>436</v>
      </c>
      <c r="D354" s="267" t="s">
        <v>161</v>
      </c>
      <c r="E354" s="268" t="s">
        <v>437</v>
      </c>
      <c r="F354" s="269" t="s">
        <v>438</v>
      </c>
      <c r="G354" s="270" t="s">
        <v>153</v>
      </c>
      <c r="H354" s="271">
        <v>0.0050000000000000001</v>
      </c>
      <c r="I354" s="272"/>
      <c r="J354" s="273">
        <f>ROUND(I354*H354,2)</f>
        <v>0</v>
      </c>
      <c r="K354" s="274"/>
      <c r="L354" s="275"/>
      <c r="M354" s="276" t="s">
        <v>1</v>
      </c>
      <c r="N354" s="277" t="s">
        <v>41</v>
      </c>
      <c r="O354" s="92"/>
      <c r="P354" s="230">
        <f>O354*H354</f>
        <v>0</v>
      </c>
      <c r="Q354" s="230">
        <v>1</v>
      </c>
      <c r="R354" s="230">
        <f>Q354*H354</f>
        <v>0.0050000000000000001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326</v>
      </c>
      <c r="AT354" s="232" t="s">
        <v>161</v>
      </c>
      <c r="AU354" s="232" t="s">
        <v>86</v>
      </c>
      <c r="AY354" s="18" t="s">
        <v>126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8" t="s">
        <v>84</v>
      </c>
      <c r="BK354" s="233">
        <f>ROUND(I354*H354,2)</f>
        <v>0</v>
      </c>
      <c r="BL354" s="18" t="s">
        <v>217</v>
      </c>
      <c r="BM354" s="232" t="s">
        <v>439</v>
      </c>
    </row>
    <row r="355" s="2" customFormat="1">
      <c r="A355" s="39"/>
      <c r="B355" s="40"/>
      <c r="C355" s="41"/>
      <c r="D355" s="236" t="s">
        <v>230</v>
      </c>
      <c r="E355" s="41"/>
      <c r="F355" s="278" t="s">
        <v>440</v>
      </c>
      <c r="G355" s="41"/>
      <c r="H355" s="41"/>
      <c r="I355" s="279"/>
      <c r="J355" s="41"/>
      <c r="K355" s="41"/>
      <c r="L355" s="45"/>
      <c r="M355" s="280"/>
      <c r="N355" s="281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230</v>
      </c>
      <c r="AU355" s="18" t="s">
        <v>86</v>
      </c>
    </row>
    <row r="356" s="14" customFormat="1">
      <c r="A356" s="14"/>
      <c r="B356" s="245"/>
      <c r="C356" s="246"/>
      <c r="D356" s="236" t="s">
        <v>134</v>
      </c>
      <c r="E356" s="247" t="s">
        <v>1</v>
      </c>
      <c r="F356" s="248" t="s">
        <v>441</v>
      </c>
      <c r="G356" s="246"/>
      <c r="H356" s="249">
        <v>0.0050000000000000001</v>
      </c>
      <c r="I356" s="250"/>
      <c r="J356" s="246"/>
      <c r="K356" s="246"/>
      <c r="L356" s="251"/>
      <c r="M356" s="252"/>
      <c r="N356" s="253"/>
      <c r="O356" s="253"/>
      <c r="P356" s="253"/>
      <c r="Q356" s="253"/>
      <c r="R356" s="253"/>
      <c r="S356" s="253"/>
      <c r="T356" s="254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5" t="s">
        <v>134</v>
      </c>
      <c r="AU356" s="255" t="s">
        <v>86</v>
      </c>
      <c r="AV356" s="14" t="s">
        <v>86</v>
      </c>
      <c r="AW356" s="14" t="s">
        <v>33</v>
      </c>
      <c r="AX356" s="14" t="s">
        <v>76</v>
      </c>
      <c r="AY356" s="255" t="s">
        <v>126</v>
      </c>
    </row>
    <row r="357" s="15" customFormat="1">
      <c r="A357" s="15"/>
      <c r="B357" s="256"/>
      <c r="C357" s="257"/>
      <c r="D357" s="236" t="s">
        <v>134</v>
      </c>
      <c r="E357" s="258" t="s">
        <v>1</v>
      </c>
      <c r="F357" s="259" t="s">
        <v>137</v>
      </c>
      <c r="G357" s="257"/>
      <c r="H357" s="260">
        <v>0.0050000000000000001</v>
      </c>
      <c r="I357" s="261"/>
      <c r="J357" s="257"/>
      <c r="K357" s="257"/>
      <c r="L357" s="262"/>
      <c r="M357" s="263"/>
      <c r="N357" s="264"/>
      <c r="O357" s="264"/>
      <c r="P357" s="264"/>
      <c r="Q357" s="264"/>
      <c r="R357" s="264"/>
      <c r="S357" s="264"/>
      <c r="T357" s="265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6" t="s">
        <v>134</v>
      </c>
      <c r="AU357" s="266" t="s">
        <v>86</v>
      </c>
      <c r="AV357" s="15" t="s">
        <v>132</v>
      </c>
      <c r="AW357" s="15" t="s">
        <v>33</v>
      </c>
      <c r="AX357" s="15" t="s">
        <v>84</v>
      </c>
      <c r="AY357" s="266" t="s">
        <v>126</v>
      </c>
    </row>
    <row r="358" s="2" customFormat="1" ht="24.15" customHeight="1">
      <c r="A358" s="39"/>
      <c r="B358" s="40"/>
      <c r="C358" s="220" t="s">
        <v>442</v>
      </c>
      <c r="D358" s="220" t="s">
        <v>128</v>
      </c>
      <c r="E358" s="221" t="s">
        <v>443</v>
      </c>
      <c r="F358" s="222" t="s">
        <v>444</v>
      </c>
      <c r="G358" s="223" t="s">
        <v>178</v>
      </c>
      <c r="H358" s="224">
        <v>21.420000000000002</v>
      </c>
      <c r="I358" s="225"/>
      <c r="J358" s="226">
        <f>ROUND(I358*H358,2)</f>
        <v>0</v>
      </c>
      <c r="K358" s="227"/>
      <c r="L358" s="45"/>
      <c r="M358" s="228" t="s">
        <v>1</v>
      </c>
      <c r="N358" s="229" t="s">
        <v>41</v>
      </c>
      <c r="O358" s="92"/>
      <c r="P358" s="230">
        <f>O358*H358</f>
        <v>0</v>
      </c>
      <c r="Q358" s="230">
        <v>5.1E-05</v>
      </c>
      <c r="R358" s="230">
        <f>Q358*H358</f>
        <v>0.00109242</v>
      </c>
      <c r="S358" s="230">
        <v>0</v>
      </c>
      <c r="T358" s="231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2" t="s">
        <v>217</v>
      </c>
      <c r="AT358" s="232" t="s">
        <v>128</v>
      </c>
      <c r="AU358" s="232" t="s">
        <v>86</v>
      </c>
      <c r="AY358" s="18" t="s">
        <v>126</v>
      </c>
      <c r="BE358" s="233">
        <f>IF(N358="základní",J358,0)</f>
        <v>0</v>
      </c>
      <c r="BF358" s="233">
        <f>IF(N358="snížená",J358,0)</f>
        <v>0</v>
      </c>
      <c r="BG358" s="233">
        <f>IF(N358="zákl. přenesená",J358,0)</f>
        <v>0</v>
      </c>
      <c r="BH358" s="233">
        <f>IF(N358="sníž. přenesená",J358,0)</f>
        <v>0</v>
      </c>
      <c r="BI358" s="233">
        <f>IF(N358="nulová",J358,0)</f>
        <v>0</v>
      </c>
      <c r="BJ358" s="18" t="s">
        <v>84</v>
      </c>
      <c r="BK358" s="233">
        <f>ROUND(I358*H358,2)</f>
        <v>0</v>
      </c>
      <c r="BL358" s="18" t="s">
        <v>217</v>
      </c>
      <c r="BM358" s="232" t="s">
        <v>445</v>
      </c>
    </row>
    <row r="359" s="14" customFormat="1">
      <c r="A359" s="14"/>
      <c r="B359" s="245"/>
      <c r="C359" s="246"/>
      <c r="D359" s="236" t="s">
        <v>134</v>
      </c>
      <c r="E359" s="247" t="s">
        <v>1</v>
      </c>
      <c r="F359" s="248" t="s">
        <v>446</v>
      </c>
      <c r="G359" s="246"/>
      <c r="H359" s="249">
        <v>21.420000000000002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134</v>
      </c>
      <c r="AU359" s="255" t="s">
        <v>86</v>
      </c>
      <c r="AV359" s="14" t="s">
        <v>86</v>
      </c>
      <c r="AW359" s="14" t="s">
        <v>33</v>
      </c>
      <c r="AX359" s="14" t="s">
        <v>76</v>
      </c>
      <c r="AY359" s="255" t="s">
        <v>126</v>
      </c>
    </row>
    <row r="360" s="15" customFormat="1">
      <c r="A360" s="15"/>
      <c r="B360" s="256"/>
      <c r="C360" s="257"/>
      <c r="D360" s="236" t="s">
        <v>134</v>
      </c>
      <c r="E360" s="258" t="s">
        <v>1</v>
      </c>
      <c r="F360" s="259" t="s">
        <v>137</v>
      </c>
      <c r="G360" s="257"/>
      <c r="H360" s="260">
        <v>21.420000000000002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134</v>
      </c>
      <c r="AU360" s="266" t="s">
        <v>86</v>
      </c>
      <c r="AV360" s="15" t="s">
        <v>132</v>
      </c>
      <c r="AW360" s="15" t="s">
        <v>33</v>
      </c>
      <c r="AX360" s="15" t="s">
        <v>84</v>
      </c>
      <c r="AY360" s="266" t="s">
        <v>126</v>
      </c>
    </row>
    <row r="361" s="2" customFormat="1" ht="24.15" customHeight="1">
      <c r="A361" s="39"/>
      <c r="B361" s="40"/>
      <c r="C361" s="267" t="s">
        <v>447</v>
      </c>
      <c r="D361" s="267" t="s">
        <v>161</v>
      </c>
      <c r="E361" s="268" t="s">
        <v>448</v>
      </c>
      <c r="F361" s="269" t="s">
        <v>449</v>
      </c>
      <c r="G361" s="270" t="s">
        <v>178</v>
      </c>
      <c r="H361" s="271">
        <v>22.716000000000001</v>
      </c>
      <c r="I361" s="272"/>
      <c r="J361" s="273">
        <f>ROUND(I361*H361,2)</f>
        <v>0</v>
      </c>
      <c r="K361" s="274"/>
      <c r="L361" s="275"/>
      <c r="M361" s="276" t="s">
        <v>1</v>
      </c>
      <c r="N361" s="277" t="s">
        <v>41</v>
      </c>
      <c r="O361" s="92"/>
      <c r="P361" s="230">
        <f>O361*H361</f>
        <v>0</v>
      </c>
      <c r="Q361" s="230">
        <v>0.00080000000000000004</v>
      </c>
      <c r="R361" s="230">
        <f>Q361*H361</f>
        <v>0.018172800000000003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326</v>
      </c>
      <c r="AT361" s="232" t="s">
        <v>161</v>
      </c>
      <c r="AU361" s="232" t="s">
        <v>86</v>
      </c>
      <c r="AY361" s="18" t="s">
        <v>126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84</v>
      </c>
      <c r="BK361" s="233">
        <f>ROUND(I361*H361,2)</f>
        <v>0</v>
      </c>
      <c r="BL361" s="18" t="s">
        <v>217</v>
      </c>
      <c r="BM361" s="232" t="s">
        <v>450</v>
      </c>
    </row>
    <row r="362" s="14" customFormat="1">
      <c r="A362" s="14"/>
      <c r="B362" s="245"/>
      <c r="C362" s="246"/>
      <c r="D362" s="236" t="s">
        <v>134</v>
      </c>
      <c r="E362" s="247" t="s">
        <v>1</v>
      </c>
      <c r="F362" s="248" t="s">
        <v>451</v>
      </c>
      <c r="G362" s="246"/>
      <c r="H362" s="249">
        <v>22.716000000000001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134</v>
      </c>
      <c r="AU362" s="255" t="s">
        <v>86</v>
      </c>
      <c r="AV362" s="14" t="s">
        <v>86</v>
      </c>
      <c r="AW362" s="14" t="s">
        <v>33</v>
      </c>
      <c r="AX362" s="14" t="s">
        <v>76</v>
      </c>
      <c r="AY362" s="255" t="s">
        <v>126</v>
      </c>
    </row>
    <row r="363" s="15" customFormat="1">
      <c r="A363" s="15"/>
      <c r="B363" s="256"/>
      <c r="C363" s="257"/>
      <c r="D363" s="236" t="s">
        <v>134</v>
      </c>
      <c r="E363" s="258" t="s">
        <v>1</v>
      </c>
      <c r="F363" s="259" t="s">
        <v>137</v>
      </c>
      <c r="G363" s="257"/>
      <c r="H363" s="260">
        <v>22.716000000000001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6" t="s">
        <v>134</v>
      </c>
      <c r="AU363" s="266" t="s">
        <v>86</v>
      </c>
      <c r="AV363" s="15" t="s">
        <v>132</v>
      </c>
      <c r="AW363" s="15" t="s">
        <v>33</v>
      </c>
      <c r="AX363" s="15" t="s">
        <v>84</v>
      </c>
      <c r="AY363" s="266" t="s">
        <v>126</v>
      </c>
    </row>
    <row r="364" s="2" customFormat="1" ht="33" customHeight="1">
      <c r="A364" s="39"/>
      <c r="B364" s="40"/>
      <c r="C364" s="220" t="s">
        <v>452</v>
      </c>
      <c r="D364" s="220" t="s">
        <v>128</v>
      </c>
      <c r="E364" s="221" t="s">
        <v>453</v>
      </c>
      <c r="F364" s="222" t="s">
        <v>454</v>
      </c>
      <c r="G364" s="223" t="s">
        <v>178</v>
      </c>
      <c r="H364" s="224">
        <v>13.58</v>
      </c>
      <c r="I364" s="225"/>
      <c r="J364" s="226">
        <f>ROUND(I364*H364,2)</f>
        <v>0</v>
      </c>
      <c r="K364" s="227"/>
      <c r="L364" s="45"/>
      <c r="M364" s="228" t="s">
        <v>1</v>
      </c>
      <c r="N364" s="229" t="s">
        <v>41</v>
      </c>
      <c r="O364" s="92"/>
      <c r="P364" s="230">
        <f>O364*H364</f>
        <v>0</v>
      </c>
      <c r="Q364" s="230">
        <v>0</v>
      </c>
      <c r="R364" s="230">
        <f>Q364*H364</f>
        <v>0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217</v>
      </c>
      <c r="AT364" s="232" t="s">
        <v>128</v>
      </c>
      <c r="AU364" s="232" t="s">
        <v>86</v>
      </c>
      <c r="AY364" s="18" t="s">
        <v>126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84</v>
      </c>
      <c r="BK364" s="233">
        <f>ROUND(I364*H364,2)</f>
        <v>0</v>
      </c>
      <c r="BL364" s="18" t="s">
        <v>217</v>
      </c>
      <c r="BM364" s="232" t="s">
        <v>455</v>
      </c>
    </row>
    <row r="365" s="13" customFormat="1">
      <c r="A365" s="13"/>
      <c r="B365" s="234"/>
      <c r="C365" s="235"/>
      <c r="D365" s="236" t="s">
        <v>134</v>
      </c>
      <c r="E365" s="237" t="s">
        <v>1</v>
      </c>
      <c r="F365" s="238" t="s">
        <v>434</v>
      </c>
      <c r="G365" s="235"/>
      <c r="H365" s="237" t="s">
        <v>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134</v>
      </c>
      <c r="AU365" s="244" t="s">
        <v>86</v>
      </c>
      <c r="AV365" s="13" t="s">
        <v>84</v>
      </c>
      <c r="AW365" s="13" t="s">
        <v>33</v>
      </c>
      <c r="AX365" s="13" t="s">
        <v>76</v>
      </c>
      <c r="AY365" s="244" t="s">
        <v>126</v>
      </c>
    </row>
    <row r="366" s="14" customFormat="1">
      <c r="A366" s="14"/>
      <c r="B366" s="245"/>
      <c r="C366" s="246"/>
      <c r="D366" s="236" t="s">
        <v>134</v>
      </c>
      <c r="E366" s="247" t="s">
        <v>1</v>
      </c>
      <c r="F366" s="248" t="s">
        <v>435</v>
      </c>
      <c r="G366" s="246"/>
      <c r="H366" s="249">
        <v>13.58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134</v>
      </c>
      <c r="AU366" s="255" t="s">
        <v>86</v>
      </c>
      <c r="AV366" s="14" t="s">
        <v>86</v>
      </c>
      <c r="AW366" s="14" t="s">
        <v>33</v>
      </c>
      <c r="AX366" s="14" t="s">
        <v>76</v>
      </c>
      <c r="AY366" s="255" t="s">
        <v>126</v>
      </c>
    </row>
    <row r="367" s="15" customFormat="1">
      <c r="A367" s="15"/>
      <c r="B367" s="256"/>
      <c r="C367" s="257"/>
      <c r="D367" s="236" t="s">
        <v>134</v>
      </c>
      <c r="E367" s="258" t="s">
        <v>1</v>
      </c>
      <c r="F367" s="259" t="s">
        <v>137</v>
      </c>
      <c r="G367" s="257"/>
      <c r="H367" s="260">
        <v>13.58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6" t="s">
        <v>134</v>
      </c>
      <c r="AU367" s="266" t="s">
        <v>86</v>
      </c>
      <c r="AV367" s="15" t="s">
        <v>132</v>
      </c>
      <c r="AW367" s="15" t="s">
        <v>33</v>
      </c>
      <c r="AX367" s="15" t="s">
        <v>84</v>
      </c>
      <c r="AY367" s="266" t="s">
        <v>126</v>
      </c>
    </row>
    <row r="368" s="2" customFormat="1" ht="33" customHeight="1">
      <c r="A368" s="39"/>
      <c r="B368" s="40"/>
      <c r="C368" s="220" t="s">
        <v>456</v>
      </c>
      <c r="D368" s="220" t="s">
        <v>128</v>
      </c>
      <c r="E368" s="221" t="s">
        <v>457</v>
      </c>
      <c r="F368" s="222" t="s">
        <v>458</v>
      </c>
      <c r="G368" s="223" t="s">
        <v>241</v>
      </c>
      <c r="H368" s="224">
        <v>11.9</v>
      </c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41</v>
      </c>
      <c r="O368" s="92"/>
      <c r="P368" s="230">
        <f>O368*H368</f>
        <v>0</v>
      </c>
      <c r="Q368" s="230">
        <v>0</v>
      </c>
      <c r="R368" s="230">
        <f>Q368*H368</f>
        <v>0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217</v>
      </c>
      <c r="AT368" s="232" t="s">
        <v>128</v>
      </c>
      <c r="AU368" s="232" t="s">
        <v>86</v>
      </c>
      <c r="AY368" s="18" t="s">
        <v>126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84</v>
      </c>
      <c r="BK368" s="233">
        <f>ROUND(I368*H368,2)</f>
        <v>0</v>
      </c>
      <c r="BL368" s="18" t="s">
        <v>217</v>
      </c>
      <c r="BM368" s="232" t="s">
        <v>459</v>
      </c>
    </row>
    <row r="369" s="14" customFormat="1">
      <c r="A369" s="14"/>
      <c r="B369" s="245"/>
      <c r="C369" s="246"/>
      <c r="D369" s="236" t="s">
        <v>134</v>
      </c>
      <c r="E369" s="247" t="s">
        <v>1</v>
      </c>
      <c r="F369" s="248" t="s">
        <v>460</v>
      </c>
      <c r="G369" s="246"/>
      <c r="H369" s="249">
        <v>11.9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134</v>
      </c>
      <c r="AU369" s="255" t="s">
        <v>86</v>
      </c>
      <c r="AV369" s="14" t="s">
        <v>86</v>
      </c>
      <c r="AW369" s="14" t="s">
        <v>33</v>
      </c>
      <c r="AX369" s="14" t="s">
        <v>76</v>
      </c>
      <c r="AY369" s="255" t="s">
        <v>126</v>
      </c>
    </row>
    <row r="370" s="15" customFormat="1">
      <c r="A370" s="15"/>
      <c r="B370" s="256"/>
      <c r="C370" s="257"/>
      <c r="D370" s="236" t="s">
        <v>134</v>
      </c>
      <c r="E370" s="258" t="s">
        <v>1</v>
      </c>
      <c r="F370" s="259" t="s">
        <v>137</v>
      </c>
      <c r="G370" s="257"/>
      <c r="H370" s="260">
        <v>11.9</v>
      </c>
      <c r="I370" s="261"/>
      <c r="J370" s="257"/>
      <c r="K370" s="257"/>
      <c r="L370" s="262"/>
      <c r="M370" s="263"/>
      <c r="N370" s="264"/>
      <c r="O370" s="264"/>
      <c r="P370" s="264"/>
      <c r="Q370" s="264"/>
      <c r="R370" s="264"/>
      <c r="S370" s="264"/>
      <c r="T370" s="26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6" t="s">
        <v>134</v>
      </c>
      <c r="AU370" s="266" t="s">
        <v>86</v>
      </c>
      <c r="AV370" s="15" t="s">
        <v>132</v>
      </c>
      <c r="AW370" s="15" t="s">
        <v>33</v>
      </c>
      <c r="AX370" s="15" t="s">
        <v>84</v>
      </c>
      <c r="AY370" s="266" t="s">
        <v>126</v>
      </c>
    </row>
    <row r="371" s="2" customFormat="1" ht="24.15" customHeight="1">
      <c r="A371" s="39"/>
      <c r="B371" s="40"/>
      <c r="C371" s="220" t="s">
        <v>461</v>
      </c>
      <c r="D371" s="220" t="s">
        <v>128</v>
      </c>
      <c r="E371" s="221" t="s">
        <v>462</v>
      </c>
      <c r="F371" s="222" t="s">
        <v>463</v>
      </c>
      <c r="G371" s="223" t="s">
        <v>464</v>
      </c>
      <c r="H371" s="293"/>
      <c r="I371" s="225"/>
      <c r="J371" s="226">
        <f>ROUND(I371*H371,2)</f>
        <v>0</v>
      </c>
      <c r="K371" s="227"/>
      <c r="L371" s="45"/>
      <c r="M371" s="228" t="s">
        <v>1</v>
      </c>
      <c r="N371" s="229" t="s">
        <v>41</v>
      </c>
      <c r="O371" s="92"/>
      <c r="P371" s="230">
        <f>O371*H371</f>
        <v>0</v>
      </c>
      <c r="Q371" s="230">
        <v>0</v>
      </c>
      <c r="R371" s="230">
        <f>Q371*H371</f>
        <v>0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217</v>
      </c>
      <c r="AT371" s="232" t="s">
        <v>128</v>
      </c>
      <c r="AU371" s="232" t="s">
        <v>86</v>
      </c>
      <c r="AY371" s="18" t="s">
        <v>126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84</v>
      </c>
      <c r="BK371" s="233">
        <f>ROUND(I371*H371,2)</f>
        <v>0</v>
      </c>
      <c r="BL371" s="18" t="s">
        <v>217</v>
      </c>
      <c r="BM371" s="232" t="s">
        <v>465</v>
      </c>
    </row>
    <row r="372" s="12" customFormat="1" ht="22.8" customHeight="1">
      <c r="A372" s="12"/>
      <c r="B372" s="204"/>
      <c r="C372" s="205"/>
      <c r="D372" s="206" t="s">
        <v>75</v>
      </c>
      <c r="E372" s="218" t="s">
        <v>466</v>
      </c>
      <c r="F372" s="218" t="s">
        <v>467</v>
      </c>
      <c r="G372" s="205"/>
      <c r="H372" s="205"/>
      <c r="I372" s="208"/>
      <c r="J372" s="219">
        <f>BK372</f>
        <v>0</v>
      </c>
      <c r="K372" s="205"/>
      <c r="L372" s="210"/>
      <c r="M372" s="211"/>
      <c r="N372" s="212"/>
      <c r="O372" s="212"/>
      <c r="P372" s="213">
        <f>SUM(P373:P376)</f>
        <v>0</v>
      </c>
      <c r="Q372" s="212"/>
      <c r="R372" s="213">
        <f>SUM(R373:R376)</f>
        <v>0</v>
      </c>
      <c r="S372" s="212"/>
      <c r="T372" s="214">
        <f>SUM(T373:T376)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5" t="s">
        <v>86</v>
      </c>
      <c r="AT372" s="216" t="s">
        <v>75</v>
      </c>
      <c r="AU372" s="216" t="s">
        <v>84</v>
      </c>
      <c r="AY372" s="215" t="s">
        <v>126</v>
      </c>
      <c r="BK372" s="217">
        <f>SUM(BK373:BK376)</f>
        <v>0</v>
      </c>
    </row>
    <row r="373" s="2" customFormat="1" ht="16.5" customHeight="1">
      <c r="A373" s="39"/>
      <c r="B373" s="40"/>
      <c r="C373" s="220" t="s">
        <v>468</v>
      </c>
      <c r="D373" s="220" t="s">
        <v>128</v>
      </c>
      <c r="E373" s="221" t="s">
        <v>469</v>
      </c>
      <c r="F373" s="222" t="s">
        <v>470</v>
      </c>
      <c r="G373" s="223" t="s">
        <v>178</v>
      </c>
      <c r="H373" s="224">
        <v>10.710000000000001</v>
      </c>
      <c r="I373" s="225"/>
      <c r="J373" s="226">
        <f>ROUND(I373*H373,2)</f>
        <v>0</v>
      </c>
      <c r="K373" s="227"/>
      <c r="L373" s="45"/>
      <c r="M373" s="228" t="s">
        <v>1</v>
      </c>
      <c r="N373" s="229" t="s">
        <v>41</v>
      </c>
      <c r="O373" s="92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217</v>
      </c>
      <c r="AT373" s="232" t="s">
        <v>128</v>
      </c>
      <c r="AU373" s="232" t="s">
        <v>86</v>
      </c>
      <c r="AY373" s="18" t="s">
        <v>126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84</v>
      </c>
      <c r="BK373" s="233">
        <f>ROUND(I373*H373,2)</f>
        <v>0</v>
      </c>
      <c r="BL373" s="18" t="s">
        <v>217</v>
      </c>
      <c r="BM373" s="232" t="s">
        <v>471</v>
      </c>
    </row>
    <row r="374" s="13" customFormat="1">
      <c r="A374" s="13"/>
      <c r="B374" s="234"/>
      <c r="C374" s="235"/>
      <c r="D374" s="236" t="s">
        <v>134</v>
      </c>
      <c r="E374" s="237" t="s">
        <v>1</v>
      </c>
      <c r="F374" s="238" t="s">
        <v>472</v>
      </c>
      <c r="G374" s="235"/>
      <c r="H374" s="237" t="s">
        <v>1</v>
      </c>
      <c r="I374" s="239"/>
      <c r="J374" s="235"/>
      <c r="K374" s="235"/>
      <c r="L374" s="240"/>
      <c r="M374" s="241"/>
      <c r="N374" s="242"/>
      <c r="O374" s="242"/>
      <c r="P374" s="242"/>
      <c r="Q374" s="242"/>
      <c r="R374" s="242"/>
      <c r="S374" s="242"/>
      <c r="T374" s="24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4" t="s">
        <v>134</v>
      </c>
      <c r="AU374" s="244" t="s">
        <v>86</v>
      </c>
      <c r="AV374" s="13" t="s">
        <v>84</v>
      </c>
      <c r="AW374" s="13" t="s">
        <v>33</v>
      </c>
      <c r="AX374" s="13" t="s">
        <v>76</v>
      </c>
      <c r="AY374" s="244" t="s">
        <v>126</v>
      </c>
    </row>
    <row r="375" s="14" customFormat="1">
      <c r="A375" s="14"/>
      <c r="B375" s="245"/>
      <c r="C375" s="246"/>
      <c r="D375" s="236" t="s">
        <v>134</v>
      </c>
      <c r="E375" s="247" t="s">
        <v>1</v>
      </c>
      <c r="F375" s="248" t="s">
        <v>473</v>
      </c>
      <c r="G375" s="246"/>
      <c r="H375" s="249">
        <v>10.710000000000001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134</v>
      </c>
      <c r="AU375" s="255" t="s">
        <v>86</v>
      </c>
      <c r="AV375" s="14" t="s">
        <v>86</v>
      </c>
      <c r="AW375" s="14" t="s">
        <v>33</v>
      </c>
      <c r="AX375" s="14" t="s">
        <v>76</v>
      </c>
      <c r="AY375" s="255" t="s">
        <v>126</v>
      </c>
    </row>
    <row r="376" s="15" customFormat="1">
      <c r="A376" s="15"/>
      <c r="B376" s="256"/>
      <c r="C376" s="257"/>
      <c r="D376" s="236" t="s">
        <v>134</v>
      </c>
      <c r="E376" s="258" t="s">
        <v>1</v>
      </c>
      <c r="F376" s="259" t="s">
        <v>137</v>
      </c>
      <c r="G376" s="257"/>
      <c r="H376" s="260">
        <v>10.710000000000001</v>
      </c>
      <c r="I376" s="261"/>
      <c r="J376" s="257"/>
      <c r="K376" s="257"/>
      <c r="L376" s="262"/>
      <c r="M376" s="263"/>
      <c r="N376" s="264"/>
      <c r="O376" s="264"/>
      <c r="P376" s="264"/>
      <c r="Q376" s="264"/>
      <c r="R376" s="264"/>
      <c r="S376" s="264"/>
      <c r="T376" s="265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66" t="s">
        <v>134</v>
      </c>
      <c r="AU376" s="266" t="s">
        <v>86</v>
      </c>
      <c r="AV376" s="15" t="s">
        <v>132</v>
      </c>
      <c r="AW376" s="15" t="s">
        <v>33</v>
      </c>
      <c r="AX376" s="15" t="s">
        <v>84</v>
      </c>
      <c r="AY376" s="266" t="s">
        <v>126</v>
      </c>
    </row>
    <row r="377" s="12" customFormat="1" ht="22.8" customHeight="1">
      <c r="A377" s="12"/>
      <c r="B377" s="204"/>
      <c r="C377" s="205"/>
      <c r="D377" s="206" t="s">
        <v>75</v>
      </c>
      <c r="E377" s="218" t="s">
        <v>474</v>
      </c>
      <c r="F377" s="218" t="s">
        <v>475</v>
      </c>
      <c r="G377" s="205"/>
      <c r="H377" s="205"/>
      <c r="I377" s="208"/>
      <c r="J377" s="219">
        <f>BK377</f>
        <v>0</v>
      </c>
      <c r="K377" s="205"/>
      <c r="L377" s="210"/>
      <c r="M377" s="211"/>
      <c r="N377" s="212"/>
      <c r="O377" s="212"/>
      <c r="P377" s="213">
        <f>SUM(P378:P381)</f>
        <v>0</v>
      </c>
      <c r="Q377" s="212"/>
      <c r="R377" s="213">
        <f>SUM(R378:R381)</f>
        <v>0</v>
      </c>
      <c r="S377" s="212"/>
      <c r="T377" s="214">
        <f>SUM(T378:T381)</f>
        <v>3.8088000000000002</v>
      </c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R377" s="215" t="s">
        <v>86</v>
      </c>
      <c r="AT377" s="216" t="s">
        <v>75</v>
      </c>
      <c r="AU377" s="216" t="s">
        <v>84</v>
      </c>
      <c r="AY377" s="215" t="s">
        <v>126</v>
      </c>
      <c r="BK377" s="217">
        <f>SUM(BK378:BK381)</f>
        <v>0</v>
      </c>
    </row>
    <row r="378" s="2" customFormat="1" ht="24.15" customHeight="1">
      <c r="A378" s="39"/>
      <c r="B378" s="40"/>
      <c r="C378" s="220" t="s">
        <v>476</v>
      </c>
      <c r="D378" s="220" t="s">
        <v>128</v>
      </c>
      <c r="E378" s="221" t="s">
        <v>477</v>
      </c>
      <c r="F378" s="222" t="s">
        <v>478</v>
      </c>
      <c r="G378" s="223" t="s">
        <v>298</v>
      </c>
      <c r="H378" s="224">
        <v>3808.8000000000002</v>
      </c>
      <c r="I378" s="225"/>
      <c r="J378" s="226">
        <f>ROUND(I378*H378,2)</f>
        <v>0</v>
      </c>
      <c r="K378" s="227"/>
      <c r="L378" s="45"/>
      <c r="M378" s="228" t="s">
        <v>1</v>
      </c>
      <c r="N378" s="229" t="s">
        <v>41</v>
      </c>
      <c r="O378" s="92"/>
      <c r="P378" s="230">
        <f>O378*H378</f>
        <v>0</v>
      </c>
      <c r="Q378" s="230">
        <v>0</v>
      </c>
      <c r="R378" s="230">
        <f>Q378*H378</f>
        <v>0</v>
      </c>
      <c r="S378" s="230">
        <v>0.001</v>
      </c>
      <c r="T378" s="231">
        <f>S378*H378</f>
        <v>3.8088000000000002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217</v>
      </c>
      <c r="AT378" s="232" t="s">
        <v>128</v>
      </c>
      <c r="AU378" s="232" t="s">
        <v>86</v>
      </c>
      <c r="AY378" s="18" t="s">
        <v>126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84</v>
      </c>
      <c r="BK378" s="233">
        <f>ROUND(I378*H378,2)</f>
        <v>0</v>
      </c>
      <c r="BL378" s="18" t="s">
        <v>217</v>
      </c>
      <c r="BM378" s="232" t="s">
        <v>479</v>
      </c>
    </row>
    <row r="379" s="13" customFormat="1">
      <c r="A379" s="13"/>
      <c r="B379" s="234"/>
      <c r="C379" s="235"/>
      <c r="D379" s="236" t="s">
        <v>134</v>
      </c>
      <c r="E379" s="237" t="s">
        <v>1</v>
      </c>
      <c r="F379" s="238" t="s">
        <v>480</v>
      </c>
      <c r="G379" s="235"/>
      <c r="H379" s="237" t="s">
        <v>1</v>
      </c>
      <c r="I379" s="239"/>
      <c r="J379" s="235"/>
      <c r="K379" s="235"/>
      <c r="L379" s="240"/>
      <c r="M379" s="241"/>
      <c r="N379" s="242"/>
      <c r="O379" s="242"/>
      <c r="P379" s="242"/>
      <c r="Q379" s="242"/>
      <c r="R379" s="242"/>
      <c r="S379" s="242"/>
      <c r="T379" s="24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4" t="s">
        <v>134</v>
      </c>
      <c r="AU379" s="244" t="s">
        <v>86</v>
      </c>
      <c r="AV379" s="13" t="s">
        <v>84</v>
      </c>
      <c r="AW379" s="13" t="s">
        <v>33</v>
      </c>
      <c r="AX379" s="13" t="s">
        <v>76</v>
      </c>
      <c r="AY379" s="244" t="s">
        <v>126</v>
      </c>
    </row>
    <row r="380" s="14" customFormat="1">
      <c r="A380" s="14"/>
      <c r="B380" s="245"/>
      <c r="C380" s="246"/>
      <c r="D380" s="236" t="s">
        <v>134</v>
      </c>
      <c r="E380" s="247" t="s">
        <v>1</v>
      </c>
      <c r="F380" s="248" t="s">
        <v>481</v>
      </c>
      <c r="G380" s="246"/>
      <c r="H380" s="249">
        <v>3808.8000000000002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134</v>
      </c>
      <c r="AU380" s="255" t="s">
        <v>86</v>
      </c>
      <c r="AV380" s="14" t="s">
        <v>86</v>
      </c>
      <c r="AW380" s="14" t="s">
        <v>33</v>
      </c>
      <c r="AX380" s="14" t="s">
        <v>76</v>
      </c>
      <c r="AY380" s="255" t="s">
        <v>126</v>
      </c>
    </row>
    <row r="381" s="15" customFormat="1">
      <c r="A381" s="15"/>
      <c r="B381" s="256"/>
      <c r="C381" s="257"/>
      <c r="D381" s="236" t="s">
        <v>134</v>
      </c>
      <c r="E381" s="258" t="s">
        <v>1</v>
      </c>
      <c r="F381" s="259" t="s">
        <v>137</v>
      </c>
      <c r="G381" s="257"/>
      <c r="H381" s="260">
        <v>3808.8000000000002</v>
      </c>
      <c r="I381" s="261"/>
      <c r="J381" s="257"/>
      <c r="K381" s="257"/>
      <c r="L381" s="262"/>
      <c r="M381" s="263"/>
      <c r="N381" s="264"/>
      <c r="O381" s="264"/>
      <c r="P381" s="264"/>
      <c r="Q381" s="264"/>
      <c r="R381" s="264"/>
      <c r="S381" s="264"/>
      <c r="T381" s="26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6" t="s">
        <v>134</v>
      </c>
      <c r="AU381" s="266" t="s">
        <v>86</v>
      </c>
      <c r="AV381" s="15" t="s">
        <v>132</v>
      </c>
      <c r="AW381" s="15" t="s">
        <v>33</v>
      </c>
      <c r="AX381" s="15" t="s">
        <v>84</v>
      </c>
      <c r="AY381" s="266" t="s">
        <v>126</v>
      </c>
    </row>
    <row r="382" s="12" customFormat="1" ht="22.8" customHeight="1">
      <c r="A382" s="12"/>
      <c r="B382" s="204"/>
      <c r="C382" s="205"/>
      <c r="D382" s="206" t="s">
        <v>75</v>
      </c>
      <c r="E382" s="218" t="s">
        <v>482</v>
      </c>
      <c r="F382" s="218" t="s">
        <v>483</v>
      </c>
      <c r="G382" s="205"/>
      <c r="H382" s="205"/>
      <c r="I382" s="208"/>
      <c r="J382" s="219">
        <f>BK382</f>
        <v>0</v>
      </c>
      <c r="K382" s="205"/>
      <c r="L382" s="210"/>
      <c r="M382" s="211"/>
      <c r="N382" s="212"/>
      <c r="O382" s="212"/>
      <c r="P382" s="213">
        <f>SUM(P383:P390)</f>
        <v>0</v>
      </c>
      <c r="Q382" s="212"/>
      <c r="R382" s="213">
        <f>SUM(R383:R390)</f>
        <v>0.998</v>
      </c>
      <c r="S382" s="212"/>
      <c r="T382" s="214">
        <f>SUM(T383:T390)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5" t="s">
        <v>86</v>
      </c>
      <c r="AT382" s="216" t="s">
        <v>75</v>
      </c>
      <c r="AU382" s="216" t="s">
        <v>84</v>
      </c>
      <c r="AY382" s="215" t="s">
        <v>126</v>
      </c>
      <c r="BK382" s="217">
        <f>SUM(BK383:BK390)</f>
        <v>0</v>
      </c>
    </row>
    <row r="383" s="2" customFormat="1" ht="24.15" customHeight="1">
      <c r="A383" s="39"/>
      <c r="B383" s="40"/>
      <c r="C383" s="220" t="s">
        <v>484</v>
      </c>
      <c r="D383" s="220" t="s">
        <v>128</v>
      </c>
      <c r="E383" s="221" t="s">
        <v>485</v>
      </c>
      <c r="F383" s="222" t="s">
        <v>486</v>
      </c>
      <c r="G383" s="223" t="s">
        <v>178</v>
      </c>
      <c r="H383" s="224">
        <v>99.799999999999997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41</v>
      </c>
      <c r="O383" s="92"/>
      <c r="P383" s="230">
        <f>O383*H383</f>
        <v>0</v>
      </c>
      <c r="Q383" s="230">
        <v>0</v>
      </c>
      <c r="R383" s="230">
        <f>Q383*H383</f>
        <v>0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217</v>
      </c>
      <c r="AT383" s="232" t="s">
        <v>128</v>
      </c>
      <c r="AU383" s="232" t="s">
        <v>86</v>
      </c>
      <c r="AY383" s="18" t="s">
        <v>126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84</v>
      </c>
      <c r="BK383" s="233">
        <f>ROUND(I383*H383,2)</f>
        <v>0</v>
      </c>
      <c r="BL383" s="18" t="s">
        <v>217</v>
      </c>
      <c r="BM383" s="232" t="s">
        <v>487</v>
      </c>
    </row>
    <row r="384" s="13" customFormat="1">
      <c r="A384" s="13"/>
      <c r="B384" s="234"/>
      <c r="C384" s="235"/>
      <c r="D384" s="236" t="s">
        <v>134</v>
      </c>
      <c r="E384" s="237" t="s">
        <v>1</v>
      </c>
      <c r="F384" s="238" t="s">
        <v>222</v>
      </c>
      <c r="G384" s="235"/>
      <c r="H384" s="237" t="s">
        <v>1</v>
      </c>
      <c r="I384" s="239"/>
      <c r="J384" s="235"/>
      <c r="K384" s="235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134</v>
      </c>
      <c r="AU384" s="244" t="s">
        <v>86</v>
      </c>
      <c r="AV384" s="13" t="s">
        <v>84</v>
      </c>
      <c r="AW384" s="13" t="s">
        <v>33</v>
      </c>
      <c r="AX384" s="13" t="s">
        <v>76</v>
      </c>
      <c r="AY384" s="244" t="s">
        <v>126</v>
      </c>
    </row>
    <row r="385" s="13" customFormat="1">
      <c r="A385" s="13"/>
      <c r="B385" s="234"/>
      <c r="C385" s="235"/>
      <c r="D385" s="236" t="s">
        <v>134</v>
      </c>
      <c r="E385" s="237" t="s">
        <v>1</v>
      </c>
      <c r="F385" s="238" t="s">
        <v>488</v>
      </c>
      <c r="G385" s="235"/>
      <c r="H385" s="237" t="s">
        <v>1</v>
      </c>
      <c r="I385" s="239"/>
      <c r="J385" s="235"/>
      <c r="K385" s="235"/>
      <c r="L385" s="240"/>
      <c r="M385" s="241"/>
      <c r="N385" s="242"/>
      <c r="O385" s="242"/>
      <c r="P385" s="242"/>
      <c r="Q385" s="242"/>
      <c r="R385" s="242"/>
      <c r="S385" s="242"/>
      <c r="T385" s="24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4" t="s">
        <v>134</v>
      </c>
      <c r="AU385" s="244" t="s">
        <v>86</v>
      </c>
      <c r="AV385" s="13" t="s">
        <v>84</v>
      </c>
      <c r="AW385" s="13" t="s">
        <v>33</v>
      </c>
      <c r="AX385" s="13" t="s">
        <v>76</v>
      </c>
      <c r="AY385" s="244" t="s">
        <v>126</v>
      </c>
    </row>
    <row r="386" s="14" customFormat="1">
      <c r="A386" s="14"/>
      <c r="B386" s="245"/>
      <c r="C386" s="246"/>
      <c r="D386" s="236" t="s">
        <v>134</v>
      </c>
      <c r="E386" s="247" t="s">
        <v>1</v>
      </c>
      <c r="F386" s="248" t="s">
        <v>489</v>
      </c>
      <c r="G386" s="246"/>
      <c r="H386" s="249">
        <v>99.799999999999997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134</v>
      </c>
      <c r="AU386" s="255" t="s">
        <v>86</v>
      </c>
      <c r="AV386" s="14" t="s">
        <v>86</v>
      </c>
      <c r="AW386" s="14" t="s">
        <v>33</v>
      </c>
      <c r="AX386" s="14" t="s">
        <v>76</v>
      </c>
      <c r="AY386" s="255" t="s">
        <v>126</v>
      </c>
    </row>
    <row r="387" s="15" customFormat="1">
      <c r="A387" s="15"/>
      <c r="B387" s="256"/>
      <c r="C387" s="257"/>
      <c r="D387" s="236" t="s">
        <v>134</v>
      </c>
      <c r="E387" s="258" t="s">
        <v>1</v>
      </c>
      <c r="F387" s="259" t="s">
        <v>137</v>
      </c>
      <c r="G387" s="257"/>
      <c r="H387" s="260">
        <v>99.799999999999997</v>
      </c>
      <c r="I387" s="261"/>
      <c r="J387" s="257"/>
      <c r="K387" s="257"/>
      <c r="L387" s="262"/>
      <c r="M387" s="263"/>
      <c r="N387" s="264"/>
      <c r="O387" s="264"/>
      <c r="P387" s="264"/>
      <c r="Q387" s="264"/>
      <c r="R387" s="264"/>
      <c r="S387" s="264"/>
      <c r="T387" s="265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66" t="s">
        <v>134</v>
      </c>
      <c r="AU387" s="266" t="s">
        <v>86</v>
      </c>
      <c r="AV387" s="15" t="s">
        <v>132</v>
      </c>
      <c r="AW387" s="15" t="s">
        <v>33</v>
      </c>
      <c r="AX387" s="15" t="s">
        <v>84</v>
      </c>
      <c r="AY387" s="266" t="s">
        <v>126</v>
      </c>
    </row>
    <row r="388" s="2" customFormat="1" ht="16.5" customHeight="1">
      <c r="A388" s="39"/>
      <c r="B388" s="40"/>
      <c r="C388" s="267" t="s">
        <v>490</v>
      </c>
      <c r="D388" s="267" t="s">
        <v>161</v>
      </c>
      <c r="E388" s="268" t="s">
        <v>491</v>
      </c>
      <c r="F388" s="269" t="s">
        <v>492</v>
      </c>
      <c r="G388" s="270" t="s">
        <v>153</v>
      </c>
      <c r="H388" s="271">
        <v>0.998</v>
      </c>
      <c r="I388" s="272"/>
      <c r="J388" s="273">
        <f>ROUND(I388*H388,2)</f>
        <v>0</v>
      </c>
      <c r="K388" s="274"/>
      <c r="L388" s="275"/>
      <c r="M388" s="276" t="s">
        <v>1</v>
      </c>
      <c r="N388" s="277" t="s">
        <v>41</v>
      </c>
      <c r="O388" s="92"/>
      <c r="P388" s="230">
        <f>O388*H388</f>
        <v>0</v>
      </c>
      <c r="Q388" s="230">
        <v>1</v>
      </c>
      <c r="R388" s="230">
        <f>Q388*H388</f>
        <v>0.998</v>
      </c>
      <c r="S388" s="230">
        <v>0</v>
      </c>
      <c r="T388" s="231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326</v>
      </c>
      <c r="AT388" s="232" t="s">
        <v>161</v>
      </c>
      <c r="AU388" s="232" t="s">
        <v>86</v>
      </c>
      <c r="AY388" s="18" t="s">
        <v>126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84</v>
      </c>
      <c r="BK388" s="233">
        <f>ROUND(I388*H388,2)</f>
        <v>0</v>
      </c>
      <c r="BL388" s="18" t="s">
        <v>217</v>
      </c>
      <c r="BM388" s="232" t="s">
        <v>493</v>
      </c>
    </row>
    <row r="389" s="14" customFormat="1">
      <c r="A389" s="14"/>
      <c r="B389" s="245"/>
      <c r="C389" s="246"/>
      <c r="D389" s="236" t="s">
        <v>134</v>
      </c>
      <c r="E389" s="247" t="s">
        <v>1</v>
      </c>
      <c r="F389" s="248" t="s">
        <v>494</v>
      </c>
      <c r="G389" s="246"/>
      <c r="H389" s="249">
        <v>0.998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134</v>
      </c>
      <c r="AU389" s="255" t="s">
        <v>86</v>
      </c>
      <c r="AV389" s="14" t="s">
        <v>86</v>
      </c>
      <c r="AW389" s="14" t="s">
        <v>33</v>
      </c>
      <c r="AX389" s="14" t="s">
        <v>76</v>
      </c>
      <c r="AY389" s="255" t="s">
        <v>126</v>
      </c>
    </row>
    <row r="390" s="15" customFormat="1">
      <c r="A390" s="15"/>
      <c r="B390" s="256"/>
      <c r="C390" s="257"/>
      <c r="D390" s="236" t="s">
        <v>134</v>
      </c>
      <c r="E390" s="258" t="s">
        <v>1</v>
      </c>
      <c r="F390" s="259" t="s">
        <v>137</v>
      </c>
      <c r="G390" s="257"/>
      <c r="H390" s="260">
        <v>0.998</v>
      </c>
      <c r="I390" s="261"/>
      <c r="J390" s="257"/>
      <c r="K390" s="257"/>
      <c r="L390" s="262"/>
      <c r="M390" s="294"/>
      <c r="N390" s="295"/>
      <c r="O390" s="295"/>
      <c r="P390" s="295"/>
      <c r="Q390" s="295"/>
      <c r="R390" s="295"/>
      <c r="S390" s="295"/>
      <c r="T390" s="296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6" t="s">
        <v>134</v>
      </c>
      <c r="AU390" s="266" t="s">
        <v>86</v>
      </c>
      <c r="AV390" s="15" t="s">
        <v>132</v>
      </c>
      <c r="AW390" s="15" t="s">
        <v>33</v>
      </c>
      <c r="AX390" s="15" t="s">
        <v>84</v>
      </c>
      <c r="AY390" s="266" t="s">
        <v>126</v>
      </c>
    </row>
    <row r="391" s="2" customFormat="1" ht="6.96" customHeight="1">
      <c r="A391" s="39"/>
      <c r="B391" s="67"/>
      <c r="C391" s="68"/>
      <c r="D391" s="68"/>
      <c r="E391" s="68"/>
      <c r="F391" s="68"/>
      <c r="G391" s="68"/>
      <c r="H391" s="68"/>
      <c r="I391" s="68"/>
      <c r="J391" s="68"/>
      <c r="K391" s="68"/>
      <c r="L391" s="45"/>
      <c r="M391" s="39"/>
      <c r="O391" s="39"/>
      <c r="P391" s="39"/>
      <c r="Q391" s="39"/>
      <c r="R391" s="39"/>
      <c r="S391" s="39"/>
      <c r="T391" s="39"/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</row>
  </sheetData>
  <sheetProtection sheet="1" autoFilter="0" formatColumns="0" formatRows="0" objects="1" scenarios="1" spinCount="100000" saltValue="YNvjJLTde/y36vatlp9XRROy6nnC8aunkJck50ppwJhYD4JoLSMzbdhu7fqXIQTGWaSTxnBb2n3KG6pUOamCaQ==" hashValue="RVQXZMmEKSaL0cfz2FMGgKYk4cNsv/cHKdFzk9gkhcz3idkngoUBIp6d4B2HTkcIUn+AYUCCcQMrhKgJZOR3vA==" algorithmName="SHA-512" password="CC35"/>
  <autoFilter ref="C128:K390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mostu v km 9,426 v úseku Ejpovice - Radnice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495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7. 9. 2023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21</v>
      </c>
      <c r="F21" s="39"/>
      <c r="G21" s="39"/>
      <c r="H21" s="39"/>
      <c r="I21" s="141" t="s">
        <v>28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21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ROUND((SUM(BE122:BE142)),  2)</f>
        <v>0</v>
      </c>
      <c r="G33" s="39"/>
      <c r="H33" s="39"/>
      <c r="I33" s="156">
        <v>0.20999999999999999</v>
      </c>
      <c r="J33" s="155">
        <f>ROUND(((SUM(BE122:BE142))*I33),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ROUND((SUM(BF122:BF142)),  2)</f>
        <v>0</v>
      </c>
      <c r="G34" s="39"/>
      <c r="H34" s="39"/>
      <c r="I34" s="156">
        <v>0.14999999999999999</v>
      </c>
      <c r="J34" s="155">
        <f>ROUND(((SUM(BF122:BF142))*I34),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ROUND((SUM(BG122:BG142)),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ROUND((SUM(BH122:BH142)),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ROUND((SUM(BI122:BI142)),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mostu v km 9,426 v úseku Ejpovice - Radnice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SO1-02 -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7. 9. 2023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496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497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498</v>
      </c>
      <c r="E99" s="189"/>
      <c r="F99" s="189"/>
      <c r="G99" s="189"/>
      <c r="H99" s="189"/>
      <c r="I99" s="189"/>
      <c r="J99" s="190">
        <f>J127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499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500</v>
      </c>
      <c r="E101" s="189"/>
      <c r="F101" s="189"/>
      <c r="G101" s="189"/>
      <c r="H101" s="189"/>
      <c r="I101" s="189"/>
      <c r="J101" s="190">
        <f>J134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501</v>
      </c>
      <c r="E102" s="183"/>
      <c r="F102" s="183"/>
      <c r="G102" s="183"/>
      <c r="H102" s="183"/>
      <c r="I102" s="183"/>
      <c r="J102" s="184">
        <f>J140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111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Oprava mostu v km 9,426 v úseku Ejpovice - Radnice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SO1-02 - VRN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7. 9. 2023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Správa železnic, státní organizace</v>
      </c>
      <c r="G118" s="41"/>
      <c r="H118" s="41"/>
      <c r="I118" s="33" t="s">
        <v>32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112</v>
      </c>
      <c r="D121" s="195" t="s">
        <v>61</v>
      </c>
      <c r="E121" s="195" t="s">
        <v>57</v>
      </c>
      <c r="F121" s="195" t="s">
        <v>58</v>
      </c>
      <c r="G121" s="195" t="s">
        <v>113</v>
      </c>
      <c r="H121" s="195" t="s">
        <v>114</v>
      </c>
      <c r="I121" s="195" t="s">
        <v>115</v>
      </c>
      <c r="J121" s="196" t="s">
        <v>95</v>
      </c>
      <c r="K121" s="197" t="s">
        <v>116</v>
      </c>
      <c r="L121" s="198"/>
      <c r="M121" s="101" t="s">
        <v>1</v>
      </c>
      <c r="N121" s="102" t="s">
        <v>40</v>
      </c>
      <c r="O121" s="102" t="s">
        <v>117</v>
      </c>
      <c r="P121" s="102" t="s">
        <v>118</v>
      </c>
      <c r="Q121" s="102" t="s">
        <v>119</v>
      </c>
      <c r="R121" s="102" t="s">
        <v>120</v>
      </c>
      <c r="S121" s="102" t="s">
        <v>121</v>
      </c>
      <c r="T121" s="103" t="s">
        <v>122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123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P123+P140</f>
        <v>0</v>
      </c>
      <c r="Q122" s="105"/>
      <c r="R122" s="201">
        <f>R123+R140</f>
        <v>0</v>
      </c>
      <c r="S122" s="105"/>
      <c r="T122" s="202">
        <f>T123+T140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97</v>
      </c>
      <c r="BK122" s="203">
        <f>BK123+BK140</f>
        <v>0</v>
      </c>
    </row>
    <row r="123" s="12" customFormat="1" ht="25.92" customHeight="1">
      <c r="A123" s="12"/>
      <c r="B123" s="204"/>
      <c r="C123" s="205"/>
      <c r="D123" s="206" t="s">
        <v>75</v>
      </c>
      <c r="E123" s="207" t="s">
        <v>88</v>
      </c>
      <c r="F123" s="207" t="s">
        <v>502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P124+P127+P131+P134</f>
        <v>0</v>
      </c>
      <c r="Q123" s="212"/>
      <c r="R123" s="213">
        <f>R124+R127+R131+R134</f>
        <v>0</v>
      </c>
      <c r="S123" s="212"/>
      <c r="T123" s="214">
        <f>T124+T127+T131+T134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150</v>
      </c>
      <c r="AT123" s="216" t="s">
        <v>75</v>
      </c>
      <c r="AU123" s="216" t="s">
        <v>76</v>
      </c>
      <c r="AY123" s="215" t="s">
        <v>126</v>
      </c>
      <c r="BK123" s="217">
        <f>BK124+BK127+BK131+BK134</f>
        <v>0</v>
      </c>
    </row>
    <row r="124" s="12" customFormat="1" ht="22.8" customHeight="1">
      <c r="A124" s="12"/>
      <c r="B124" s="204"/>
      <c r="C124" s="205"/>
      <c r="D124" s="206" t="s">
        <v>75</v>
      </c>
      <c r="E124" s="218" t="s">
        <v>503</v>
      </c>
      <c r="F124" s="218" t="s">
        <v>504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SUM(P125:P126)</f>
        <v>0</v>
      </c>
      <c r="Q124" s="212"/>
      <c r="R124" s="213">
        <f>SUM(R125:R126)</f>
        <v>0</v>
      </c>
      <c r="S124" s="212"/>
      <c r="T124" s="214">
        <f>SUM(T125:T126)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150</v>
      </c>
      <c r="AT124" s="216" t="s">
        <v>75</v>
      </c>
      <c r="AU124" s="216" t="s">
        <v>84</v>
      </c>
      <c r="AY124" s="215" t="s">
        <v>126</v>
      </c>
      <c r="BK124" s="217">
        <f>SUM(BK125:BK126)</f>
        <v>0</v>
      </c>
    </row>
    <row r="125" s="2" customFormat="1" ht="16.5" customHeight="1">
      <c r="A125" s="39"/>
      <c r="B125" s="40"/>
      <c r="C125" s="220" t="s">
        <v>84</v>
      </c>
      <c r="D125" s="220" t="s">
        <v>128</v>
      </c>
      <c r="E125" s="221" t="s">
        <v>505</v>
      </c>
      <c r="F125" s="222" t="s">
        <v>506</v>
      </c>
      <c r="G125" s="223" t="s">
        <v>507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41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132</v>
      </c>
      <c r="AT125" s="232" t="s">
        <v>128</v>
      </c>
      <c r="AU125" s="232" t="s">
        <v>86</v>
      </c>
      <c r="AY125" s="18" t="s">
        <v>126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84</v>
      </c>
      <c r="BK125" s="233">
        <f>ROUND(I125*H125,2)</f>
        <v>0</v>
      </c>
      <c r="BL125" s="18" t="s">
        <v>132</v>
      </c>
      <c r="BM125" s="232" t="s">
        <v>508</v>
      </c>
    </row>
    <row r="126" s="2" customFormat="1" ht="16.5" customHeight="1">
      <c r="A126" s="39"/>
      <c r="B126" s="40"/>
      <c r="C126" s="220" t="s">
        <v>86</v>
      </c>
      <c r="D126" s="220" t="s">
        <v>128</v>
      </c>
      <c r="E126" s="221" t="s">
        <v>509</v>
      </c>
      <c r="F126" s="222" t="s">
        <v>510</v>
      </c>
      <c r="G126" s="223" t="s">
        <v>507</v>
      </c>
      <c r="H126" s="224">
        <v>1</v>
      </c>
      <c r="I126" s="225"/>
      <c r="J126" s="226">
        <f>ROUND(I126*H126,2)</f>
        <v>0</v>
      </c>
      <c r="K126" s="227"/>
      <c r="L126" s="45"/>
      <c r="M126" s="228" t="s">
        <v>1</v>
      </c>
      <c r="N126" s="229" t="s">
        <v>41</v>
      </c>
      <c r="O126" s="92"/>
      <c r="P126" s="230">
        <f>O126*H126</f>
        <v>0</v>
      </c>
      <c r="Q126" s="230">
        <v>0</v>
      </c>
      <c r="R126" s="230">
        <f>Q126*H126</f>
        <v>0</v>
      </c>
      <c r="S126" s="230">
        <v>0</v>
      </c>
      <c r="T126" s="231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2" t="s">
        <v>132</v>
      </c>
      <c r="AT126" s="232" t="s">
        <v>128</v>
      </c>
      <c r="AU126" s="232" t="s">
        <v>86</v>
      </c>
      <c r="AY126" s="18" t="s">
        <v>126</v>
      </c>
      <c r="BE126" s="233">
        <f>IF(N126="základní",J126,0)</f>
        <v>0</v>
      </c>
      <c r="BF126" s="233">
        <f>IF(N126="snížená",J126,0)</f>
        <v>0</v>
      </c>
      <c r="BG126" s="233">
        <f>IF(N126="zákl. přenesená",J126,0)</f>
        <v>0</v>
      </c>
      <c r="BH126" s="233">
        <f>IF(N126="sníž. přenesená",J126,0)</f>
        <v>0</v>
      </c>
      <c r="BI126" s="233">
        <f>IF(N126="nulová",J126,0)</f>
        <v>0</v>
      </c>
      <c r="BJ126" s="18" t="s">
        <v>84</v>
      </c>
      <c r="BK126" s="233">
        <f>ROUND(I126*H126,2)</f>
        <v>0</v>
      </c>
      <c r="BL126" s="18" t="s">
        <v>132</v>
      </c>
      <c r="BM126" s="232" t="s">
        <v>511</v>
      </c>
    </row>
    <row r="127" s="12" customFormat="1" ht="22.8" customHeight="1">
      <c r="A127" s="12"/>
      <c r="B127" s="204"/>
      <c r="C127" s="205"/>
      <c r="D127" s="206" t="s">
        <v>75</v>
      </c>
      <c r="E127" s="218" t="s">
        <v>512</v>
      </c>
      <c r="F127" s="218" t="s">
        <v>513</v>
      </c>
      <c r="G127" s="205"/>
      <c r="H127" s="205"/>
      <c r="I127" s="208"/>
      <c r="J127" s="219">
        <f>BK127</f>
        <v>0</v>
      </c>
      <c r="K127" s="205"/>
      <c r="L127" s="210"/>
      <c r="M127" s="211"/>
      <c r="N127" s="212"/>
      <c r="O127" s="212"/>
      <c r="P127" s="213">
        <f>SUM(P128:P130)</f>
        <v>0</v>
      </c>
      <c r="Q127" s="212"/>
      <c r="R127" s="213">
        <f>SUM(R128:R130)</f>
        <v>0</v>
      </c>
      <c r="S127" s="212"/>
      <c r="T127" s="214">
        <f>SUM(T128:T130)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5" t="s">
        <v>150</v>
      </c>
      <c r="AT127" s="216" t="s">
        <v>75</v>
      </c>
      <c r="AU127" s="216" t="s">
        <v>84</v>
      </c>
      <c r="AY127" s="215" t="s">
        <v>126</v>
      </c>
      <c r="BK127" s="217">
        <f>SUM(BK128:BK130)</f>
        <v>0</v>
      </c>
    </row>
    <row r="128" s="2" customFormat="1" ht="16.5" customHeight="1">
      <c r="A128" s="39"/>
      <c r="B128" s="40"/>
      <c r="C128" s="220" t="s">
        <v>141</v>
      </c>
      <c r="D128" s="220" t="s">
        <v>128</v>
      </c>
      <c r="E128" s="221" t="s">
        <v>514</v>
      </c>
      <c r="F128" s="222" t="s">
        <v>513</v>
      </c>
      <c r="G128" s="223" t="s">
        <v>507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41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132</v>
      </c>
      <c r="AT128" s="232" t="s">
        <v>128</v>
      </c>
      <c r="AU128" s="232" t="s">
        <v>86</v>
      </c>
      <c r="AY128" s="18" t="s">
        <v>126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84</v>
      </c>
      <c r="BK128" s="233">
        <f>ROUND(I128*H128,2)</f>
        <v>0</v>
      </c>
      <c r="BL128" s="18" t="s">
        <v>132</v>
      </c>
      <c r="BM128" s="232" t="s">
        <v>515</v>
      </c>
    </row>
    <row r="129" s="2" customFormat="1" ht="16.5" customHeight="1">
      <c r="A129" s="39"/>
      <c r="B129" s="40"/>
      <c r="C129" s="220" t="s">
        <v>132</v>
      </c>
      <c r="D129" s="220" t="s">
        <v>128</v>
      </c>
      <c r="E129" s="221" t="s">
        <v>516</v>
      </c>
      <c r="F129" s="222" t="s">
        <v>517</v>
      </c>
      <c r="G129" s="223" t="s">
        <v>507</v>
      </c>
      <c r="H129" s="224">
        <v>1</v>
      </c>
      <c r="I129" s="225"/>
      <c r="J129" s="226">
        <f>ROUND(I129*H129,2)</f>
        <v>0</v>
      </c>
      <c r="K129" s="227"/>
      <c r="L129" s="45"/>
      <c r="M129" s="228" t="s">
        <v>1</v>
      </c>
      <c r="N129" s="229" t="s">
        <v>41</v>
      </c>
      <c r="O129" s="92"/>
      <c r="P129" s="230">
        <f>O129*H129</f>
        <v>0</v>
      </c>
      <c r="Q129" s="230">
        <v>0</v>
      </c>
      <c r="R129" s="230">
        <f>Q129*H129</f>
        <v>0</v>
      </c>
      <c r="S129" s="230">
        <v>0</v>
      </c>
      <c r="T129" s="231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2" t="s">
        <v>132</v>
      </c>
      <c r="AT129" s="232" t="s">
        <v>128</v>
      </c>
      <c r="AU129" s="232" t="s">
        <v>86</v>
      </c>
      <c r="AY129" s="18" t="s">
        <v>126</v>
      </c>
      <c r="BE129" s="233">
        <f>IF(N129="základní",J129,0)</f>
        <v>0</v>
      </c>
      <c r="BF129" s="233">
        <f>IF(N129="snížená",J129,0)</f>
        <v>0</v>
      </c>
      <c r="BG129" s="233">
        <f>IF(N129="zákl. přenesená",J129,0)</f>
        <v>0</v>
      </c>
      <c r="BH129" s="233">
        <f>IF(N129="sníž. přenesená",J129,0)</f>
        <v>0</v>
      </c>
      <c r="BI129" s="233">
        <f>IF(N129="nulová",J129,0)</f>
        <v>0</v>
      </c>
      <c r="BJ129" s="18" t="s">
        <v>84</v>
      </c>
      <c r="BK129" s="233">
        <f>ROUND(I129*H129,2)</f>
        <v>0</v>
      </c>
      <c r="BL129" s="18" t="s">
        <v>132</v>
      </c>
      <c r="BM129" s="232" t="s">
        <v>518</v>
      </c>
    </row>
    <row r="130" s="2" customFormat="1" ht="16.5" customHeight="1">
      <c r="A130" s="39"/>
      <c r="B130" s="40"/>
      <c r="C130" s="220" t="s">
        <v>150</v>
      </c>
      <c r="D130" s="220" t="s">
        <v>128</v>
      </c>
      <c r="E130" s="221" t="s">
        <v>519</v>
      </c>
      <c r="F130" s="222" t="s">
        <v>520</v>
      </c>
      <c r="G130" s="223" t="s">
        <v>507</v>
      </c>
      <c r="H130" s="224">
        <v>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132</v>
      </c>
      <c r="AT130" s="232" t="s">
        <v>128</v>
      </c>
      <c r="AU130" s="232" t="s">
        <v>86</v>
      </c>
      <c r="AY130" s="18" t="s">
        <v>126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132</v>
      </c>
      <c r="BM130" s="232" t="s">
        <v>521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522</v>
      </c>
      <c r="F131" s="218" t="s">
        <v>523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SUM(P132:P133)</f>
        <v>0</v>
      </c>
      <c r="Q131" s="212"/>
      <c r="R131" s="213">
        <f>SUM(R132:R133)</f>
        <v>0</v>
      </c>
      <c r="S131" s="212"/>
      <c r="T131" s="214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150</v>
      </c>
      <c r="AT131" s="216" t="s">
        <v>75</v>
      </c>
      <c r="AU131" s="216" t="s">
        <v>84</v>
      </c>
      <c r="AY131" s="215" t="s">
        <v>126</v>
      </c>
      <c r="BK131" s="217">
        <f>SUM(BK132:BK133)</f>
        <v>0</v>
      </c>
    </row>
    <row r="132" s="2" customFormat="1" ht="16.5" customHeight="1">
      <c r="A132" s="39"/>
      <c r="B132" s="40"/>
      <c r="C132" s="220" t="s">
        <v>156</v>
      </c>
      <c r="D132" s="220" t="s">
        <v>128</v>
      </c>
      <c r="E132" s="221" t="s">
        <v>524</v>
      </c>
      <c r="F132" s="222" t="s">
        <v>523</v>
      </c>
      <c r="G132" s="223" t="s">
        <v>507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525</v>
      </c>
      <c r="AT132" s="232" t="s">
        <v>128</v>
      </c>
      <c r="AU132" s="232" t="s">
        <v>86</v>
      </c>
      <c r="AY132" s="18" t="s">
        <v>126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525</v>
      </c>
      <c r="BM132" s="232" t="s">
        <v>526</v>
      </c>
    </row>
    <row r="133" s="2" customFormat="1" ht="16.5" customHeight="1">
      <c r="A133" s="39"/>
      <c r="B133" s="40"/>
      <c r="C133" s="220" t="s">
        <v>160</v>
      </c>
      <c r="D133" s="220" t="s">
        <v>128</v>
      </c>
      <c r="E133" s="221" t="s">
        <v>527</v>
      </c>
      <c r="F133" s="222" t="s">
        <v>528</v>
      </c>
      <c r="G133" s="223" t="s">
        <v>507</v>
      </c>
      <c r="H133" s="224">
        <v>1</v>
      </c>
      <c r="I133" s="225"/>
      <c r="J133" s="226">
        <f>ROUND(I133*H133,2)</f>
        <v>0</v>
      </c>
      <c r="K133" s="227"/>
      <c r="L133" s="45"/>
      <c r="M133" s="228" t="s">
        <v>1</v>
      </c>
      <c r="N133" s="229" t="s">
        <v>41</v>
      </c>
      <c r="O133" s="92"/>
      <c r="P133" s="230">
        <f>O133*H133</f>
        <v>0</v>
      </c>
      <c r="Q133" s="230">
        <v>0</v>
      </c>
      <c r="R133" s="230">
        <f>Q133*H133</f>
        <v>0</v>
      </c>
      <c r="S133" s="230">
        <v>0</v>
      </c>
      <c r="T133" s="231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2" t="s">
        <v>525</v>
      </c>
      <c r="AT133" s="232" t="s">
        <v>128</v>
      </c>
      <c r="AU133" s="232" t="s">
        <v>86</v>
      </c>
      <c r="AY133" s="18" t="s">
        <v>126</v>
      </c>
      <c r="BE133" s="233">
        <f>IF(N133="základní",J133,0)</f>
        <v>0</v>
      </c>
      <c r="BF133" s="233">
        <f>IF(N133="snížená",J133,0)</f>
        <v>0</v>
      </c>
      <c r="BG133" s="233">
        <f>IF(N133="zákl. přenesená",J133,0)</f>
        <v>0</v>
      </c>
      <c r="BH133" s="233">
        <f>IF(N133="sníž. přenesená",J133,0)</f>
        <v>0</v>
      </c>
      <c r="BI133" s="233">
        <f>IF(N133="nulová",J133,0)</f>
        <v>0</v>
      </c>
      <c r="BJ133" s="18" t="s">
        <v>84</v>
      </c>
      <c r="BK133" s="233">
        <f>ROUND(I133*H133,2)</f>
        <v>0</v>
      </c>
      <c r="BL133" s="18" t="s">
        <v>525</v>
      </c>
      <c r="BM133" s="232" t="s">
        <v>529</v>
      </c>
    </row>
    <row r="134" s="12" customFormat="1" ht="22.8" customHeight="1">
      <c r="A134" s="12"/>
      <c r="B134" s="204"/>
      <c r="C134" s="205"/>
      <c r="D134" s="206" t="s">
        <v>75</v>
      </c>
      <c r="E134" s="218" t="s">
        <v>530</v>
      </c>
      <c r="F134" s="218" t="s">
        <v>531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SUM(P135:P139)</f>
        <v>0</v>
      </c>
      <c r="Q134" s="212"/>
      <c r="R134" s="213">
        <f>SUM(R135:R139)</f>
        <v>0</v>
      </c>
      <c r="S134" s="212"/>
      <c r="T134" s="214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150</v>
      </c>
      <c r="AT134" s="216" t="s">
        <v>75</v>
      </c>
      <c r="AU134" s="216" t="s">
        <v>84</v>
      </c>
      <c r="AY134" s="215" t="s">
        <v>126</v>
      </c>
      <c r="BK134" s="217">
        <f>SUM(BK135:BK139)</f>
        <v>0</v>
      </c>
    </row>
    <row r="135" s="2" customFormat="1" ht="16.5" customHeight="1">
      <c r="A135" s="39"/>
      <c r="B135" s="40"/>
      <c r="C135" s="220" t="s">
        <v>164</v>
      </c>
      <c r="D135" s="220" t="s">
        <v>128</v>
      </c>
      <c r="E135" s="221" t="s">
        <v>532</v>
      </c>
      <c r="F135" s="222" t="s">
        <v>531</v>
      </c>
      <c r="G135" s="223" t="s">
        <v>507</v>
      </c>
      <c r="H135" s="224">
        <v>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132</v>
      </c>
      <c r="AT135" s="232" t="s">
        <v>128</v>
      </c>
      <c r="AU135" s="232" t="s">
        <v>86</v>
      </c>
      <c r="AY135" s="18" t="s">
        <v>126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132</v>
      </c>
      <c r="BM135" s="232" t="s">
        <v>533</v>
      </c>
    </row>
    <row r="136" s="13" customFormat="1">
      <c r="A136" s="13"/>
      <c r="B136" s="234"/>
      <c r="C136" s="235"/>
      <c r="D136" s="236" t="s">
        <v>134</v>
      </c>
      <c r="E136" s="237" t="s">
        <v>1</v>
      </c>
      <c r="F136" s="238" t="s">
        <v>534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134</v>
      </c>
      <c r="AU136" s="244" t="s">
        <v>86</v>
      </c>
      <c r="AV136" s="13" t="s">
        <v>84</v>
      </c>
      <c r="AW136" s="13" t="s">
        <v>33</v>
      </c>
      <c r="AX136" s="13" t="s">
        <v>76</v>
      </c>
      <c r="AY136" s="244" t="s">
        <v>126</v>
      </c>
    </row>
    <row r="137" s="13" customFormat="1">
      <c r="A137" s="13"/>
      <c r="B137" s="234"/>
      <c r="C137" s="235"/>
      <c r="D137" s="236" t="s">
        <v>134</v>
      </c>
      <c r="E137" s="237" t="s">
        <v>1</v>
      </c>
      <c r="F137" s="238" t="s">
        <v>535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134</v>
      </c>
      <c r="AU137" s="244" t="s">
        <v>86</v>
      </c>
      <c r="AV137" s="13" t="s">
        <v>84</v>
      </c>
      <c r="AW137" s="13" t="s">
        <v>33</v>
      </c>
      <c r="AX137" s="13" t="s">
        <v>76</v>
      </c>
      <c r="AY137" s="244" t="s">
        <v>126</v>
      </c>
    </row>
    <row r="138" s="14" customFormat="1">
      <c r="A138" s="14"/>
      <c r="B138" s="245"/>
      <c r="C138" s="246"/>
      <c r="D138" s="236" t="s">
        <v>134</v>
      </c>
      <c r="E138" s="247" t="s">
        <v>1</v>
      </c>
      <c r="F138" s="248" t="s">
        <v>84</v>
      </c>
      <c r="G138" s="246"/>
      <c r="H138" s="249">
        <v>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134</v>
      </c>
      <c r="AU138" s="255" t="s">
        <v>86</v>
      </c>
      <c r="AV138" s="14" t="s">
        <v>86</v>
      </c>
      <c r="AW138" s="14" t="s">
        <v>33</v>
      </c>
      <c r="AX138" s="14" t="s">
        <v>76</v>
      </c>
      <c r="AY138" s="255" t="s">
        <v>126</v>
      </c>
    </row>
    <row r="139" s="15" customFormat="1">
      <c r="A139" s="15"/>
      <c r="B139" s="256"/>
      <c r="C139" s="257"/>
      <c r="D139" s="236" t="s">
        <v>134</v>
      </c>
      <c r="E139" s="258" t="s">
        <v>1</v>
      </c>
      <c r="F139" s="259" t="s">
        <v>137</v>
      </c>
      <c r="G139" s="257"/>
      <c r="H139" s="260">
        <v>1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134</v>
      </c>
      <c r="AU139" s="266" t="s">
        <v>86</v>
      </c>
      <c r="AV139" s="15" t="s">
        <v>132</v>
      </c>
      <c r="AW139" s="15" t="s">
        <v>33</v>
      </c>
      <c r="AX139" s="15" t="s">
        <v>84</v>
      </c>
      <c r="AY139" s="266" t="s">
        <v>126</v>
      </c>
    </row>
    <row r="140" s="12" customFormat="1" ht="25.92" customHeight="1">
      <c r="A140" s="12"/>
      <c r="B140" s="204"/>
      <c r="C140" s="205"/>
      <c r="D140" s="206" t="s">
        <v>75</v>
      </c>
      <c r="E140" s="207" t="s">
        <v>536</v>
      </c>
      <c r="F140" s="207" t="s">
        <v>537</v>
      </c>
      <c r="G140" s="205"/>
      <c r="H140" s="205"/>
      <c r="I140" s="208"/>
      <c r="J140" s="209">
        <f>BK140</f>
        <v>0</v>
      </c>
      <c r="K140" s="205"/>
      <c r="L140" s="210"/>
      <c r="M140" s="211"/>
      <c r="N140" s="212"/>
      <c r="O140" s="212"/>
      <c r="P140" s="213">
        <f>SUM(P141:P142)</f>
        <v>0</v>
      </c>
      <c r="Q140" s="212"/>
      <c r="R140" s="213">
        <f>SUM(R141:R142)</f>
        <v>0</v>
      </c>
      <c r="S140" s="212"/>
      <c r="T140" s="214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5" t="s">
        <v>150</v>
      </c>
      <c r="AT140" s="216" t="s">
        <v>75</v>
      </c>
      <c r="AU140" s="216" t="s">
        <v>76</v>
      </c>
      <c r="AY140" s="215" t="s">
        <v>126</v>
      </c>
      <c r="BK140" s="217">
        <f>SUM(BK141:BK142)</f>
        <v>0</v>
      </c>
    </row>
    <row r="141" s="2" customFormat="1" ht="16.5" customHeight="1">
      <c r="A141" s="39"/>
      <c r="B141" s="40"/>
      <c r="C141" s="220" t="s">
        <v>175</v>
      </c>
      <c r="D141" s="220" t="s">
        <v>128</v>
      </c>
      <c r="E141" s="221" t="s">
        <v>538</v>
      </c>
      <c r="F141" s="222" t="s">
        <v>537</v>
      </c>
      <c r="G141" s="223" t="s">
        <v>507</v>
      </c>
      <c r="H141" s="224">
        <v>1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132</v>
      </c>
      <c r="AT141" s="232" t="s">
        <v>128</v>
      </c>
      <c r="AU141" s="232" t="s">
        <v>84</v>
      </c>
      <c r="AY141" s="18" t="s">
        <v>126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84</v>
      </c>
      <c r="BK141" s="233">
        <f>ROUND(I141*H141,2)</f>
        <v>0</v>
      </c>
      <c r="BL141" s="18" t="s">
        <v>132</v>
      </c>
      <c r="BM141" s="232" t="s">
        <v>539</v>
      </c>
    </row>
    <row r="142" s="2" customFormat="1" ht="16.5" customHeight="1">
      <c r="A142" s="39"/>
      <c r="B142" s="40"/>
      <c r="C142" s="220" t="s">
        <v>182</v>
      </c>
      <c r="D142" s="220" t="s">
        <v>128</v>
      </c>
      <c r="E142" s="221" t="s">
        <v>540</v>
      </c>
      <c r="F142" s="222" t="s">
        <v>541</v>
      </c>
      <c r="G142" s="223" t="s">
        <v>507</v>
      </c>
      <c r="H142" s="224">
        <v>1</v>
      </c>
      <c r="I142" s="225"/>
      <c r="J142" s="226">
        <f>ROUND(I142*H142,2)</f>
        <v>0</v>
      </c>
      <c r="K142" s="227"/>
      <c r="L142" s="45"/>
      <c r="M142" s="297" t="s">
        <v>1</v>
      </c>
      <c r="N142" s="298" t="s">
        <v>41</v>
      </c>
      <c r="O142" s="299"/>
      <c r="P142" s="300">
        <f>O142*H142</f>
        <v>0</v>
      </c>
      <c r="Q142" s="300">
        <v>0</v>
      </c>
      <c r="R142" s="300">
        <f>Q142*H142</f>
        <v>0</v>
      </c>
      <c r="S142" s="300">
        <v>0</v>
      </c>
      <c r="T142" s="30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525</v>
      </c>
      <c r="AT142" s="232" t="s">
        <v>128</v>
      </c>
      <c r="AU142" s="232" t="s">
        <v>84</v>
      </c>
      <c r="AY142" s="18" t="s">
        <v>126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525</v>
      </c>
      <c r="BM142" s="232" t="s">
        <v>542</v>
      </c>
    </row>
    <row r="143" s="2" customFormat="1" ht="6.96" customHeight="1">
      <c r="A143" s="39"/>
      <c r="B143" s="67"/>
      <c r="C143" s="68"/>
      <c r="D143" s="68"/>
      <c r="E143" s="68"/>
      <c r="F143" s="68"/>
      <c r="G143" s="68"/>
      <c r="H143" s="68"/>
      <c r="I143" s="68"/>
      <c r="J143" s="68"/>
      <c r="K143" s="68"/>
      <c r="L143" s="45"/>
      <c r="M143" s="39"/>
      <c r="O143" s="39"/>
      <c r="P143" s="39"/>
      <c r="Q143" s="39"/>
      <c r="R143" s="39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</sheetData>
  <sheetProtection sheet="1" autoFilter="0" formatColumns="0" formatRows="0" objects="1" scenarios="1" spinCount="100000" saltValue="I623xFF+kRusL7mh2nLEn8S4gMu89LSV6weM9SJS4pT3YeRcEBvKpgvxCeusCQTmzSILaOaUDLZFbYpLgZu2DA==" hashValue="0mFHLiM4ziu7v89flkhs3Od4tcJJq+FOox0fVt97osJE90Icmuwj5/kvTfcsC4Wkmsqp+tePcBERoJyTxrUrGA==" algorithmName="SHA-512" password="CC35"/>
  <autoFilter ref="C121:K142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2023-09-07T10:39:24Z</dcterms:created>
  <dcterms:modified xsi:type="dcterms:W3CDTF">2023-09-07T10:39:26Z</dcterms:modified>
</cp:coreProperties>
</file>